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8970" activeTab="3"/>
  </bookViews>
  <sheets>
    <sheet name="2013" sheetId="5" r:id="rId1"/>
    <sheet name="2014" sheetId="7" r:id="rId2"/>
    <sheet name="2015" sheetId="8" r:id="rId3"/>
    <sheet name="2016" sheetId="9" r:id="rId4"/>
    <sheet name="накопительная" sheetId="3" r:id="rId5"/>
  </sheets>
  <calcPr calcId="114210"/>
</workbook>
</file>

<file path=xl/calcChain.xml><?xml version="1.0" encoding="utf-8"?>
<calcChain xmlns="http://schemas.openxmlformats.org/spreadsheetml/2006/main">
  <c r="P9" i="3"/>
  <c r="I9"/>
  <c r="G9"/>
  <c r="G23" i="9"/>
  <c r="R9" i="3"/>
  <c r="G20" i="9"/>
  <c r="O9" i="3"/>
  <c r="S9"/>
  <c r="G14" i="9"/>
  <c r="G17"/>
  <c r="G22"/>
  <c r="G24"/>
  <c r="F22"/>
  <c r="P8" i="3"/>
  <c r="I8"/>
  <c r="G8"/>
  <c r="J8"/>
  <c r="N8"/>
  <c r="Q7"/>
  <c r="Q6"/>
  <c r="Q11"/>
  <c r="P7"/>
  <c r="I7"/>
  <c r="H7"/>
  <c r="G7"/>
  <c r="P6"/>
  <c r="I6"/>
  <c r="H6"/>
  <c r="G6"/>
  <c r="J6"/>
  <c r="N6"/>
  <c r="M11"/>
  <c r="L11"/>
  <c r="E11"/>
  <c r="D11"/>
  <c r="C11"/>
  <c r="S10"/>
  <c r="J10"/>
  <c r="N10"/>
  <c r="T10"/>
  <c r="F10"/>
  <c r="K10"/>
  <c r="J9"/>
  <c r="N9"/>
  <c r="T9"/>
  <c r="F9"/>
  <c r="K9"/>
  <c r="F8"/>
  <c r="J7"/>
  <c r="F7"/>
  <c r="H11"/>
  <c r="F6"/>
  <c r="I11"/>
  <c r="K8"/>
  <c r="P11"/>
  <c r="F11"/>
  <c r="G11"/>
  <c r="K7"/>
  <c r="K6"/>
  <c r="K11"/>
  <c r="N7"/>
  <c r="J11"/>
  <c r="H23" i="8"/>
  <c r="R8" i="3"/>
  <c r="O8"/>
  <c r="S8"/>
  <c r="G22" i="8"/>
  <c r="F22"/>
  <c r="H20"/>
  <c r="H22"/>
  <c r="H24"/>
  <c r="H14"/>
  <c r="H17"/>
  <c r="H25"/>
  <c r="G15" i="7"/>
  <c r="G15" i="5"/>
  <c r="F24" i="7"/>
  <c r="G25"/>
  <c r="R7" i="3"/>
  <c r="F23" i="7"/>
  <c r="G21"/>
  <c r="O7" i="3"/>
  <c r="S7"/>
  <c r="T7"/>
  <c r="G18" i="7"/>
  <c r="F24" i="5"/>
  <c r="G25"/>
  <c r="R6" i="3"/>
  <c r="R11"/>
  <c r="F23" i="5"/>
  <c r="G21"/>
  <c r="G23"/>
  <c r="G26"/>
  <c r="G27"/>
  <c r="G18"/>
  <c r="N11" i="3"/>
  <c r="T8"/>
  <c r="G25" i="9"/>
  <c r="O6" i="3"/>
  <c r="G23" i="7"/>
  <c r="G26"/>
  <c r="G27"/>
  <c r="O11" i="3"/>
  <c r="S6"/>
  <c r="S11"/>
  <c r="T6"/>
  <c r="T11"/>
  <c r="A7"/>
  <c r="A8"/>
  <c r="A9"/>
  <c r="A10"/>
</calcChain>
</file>

<file path=xl/sharedStrings.xml><?xml version="1.0" encoding="utf-8"?>
<sst xmlns="http://schemas.openxmlformats.org/spreadsheetml/2006/main" count="218" uniqueCount="95">
  <si>
    <t>Адрес:</t>
  </si>
  <si>
    <t>Виды услуг</t>
  </si>
  <si>
    <t>2.2.</t>
  </si>
  <si>
    <t>2.1.</t>
  </si>
  <si>
    <t>2.3.</t>
  </si>
  <si>
    <t>Сальдо
 на 01.01
+экономия
-перерасход</t>
  </si>
  <si>
    <t>год</t>
  </si>
  <si>
    <t>взаимоотношения с населением по утвержденному тарифу, руб.</t>
  </si>
  <si>
    <t>прочие доходы, руб.</t>
  </si>
  <si>
    <t>ИТОГО
ДОХОДОВ</t>
  </si>
  <si>
    <t>результат
 за год
(+эконом., 
-перерасх.)</t>
  </si>
  <si>
    <t>начислено</t>
  </si>
  <si>
    <t>оплачено</t>
  </si>
  <si>
    <t>результат
(+долг, 
-перепл.)</t>
  </si>
  <si>
    <t>бюджетные
средства по ФЗ-185</t>
  </si>
  <si>
    <t>тек. рем.</t>
  </si>
  <si>
    <t>кап.рем.</t>
  </si>
  <si>
    <t>итого</t>
  </si>
  <si>
    <t>обслуж.
+ тек.р.</t>
  </si>
  <si>
    <t>Итого</t>
  </si>
  <si>
    <t>Д.Ю. Меркушев</t>
  </si>
  <si>
    <t>2014г</t>
  </si>
  <si>
    <t>Количество этажей</t>
  </si>
  <si>
    <t>S жилых и нежилых 
помещений, кв.м.</t>
  </si>
  <si>
    <t>Количество подъездов</t>
  </si>
  <si>
    <t>Количество квартир</t>
  </si>
  <si>
    <t>№ п/п</t>
  </si>
  <si>
    <t>Периодичность 
работ</t>
  </si>
  <si>
    <t>1.</t>
  </si>
  <si>
    <t>Доходы по договору</t>
  </si>
  <si>
    <t>2.</t>
  </si>
  <si>
    <t>Затраты на содержание общедомового имущества</t>
  </si>
  <si>
    <t>по графику 40-час. рабочей недели; 
(круглосуточно - 
аварийное 
обслуживание 
инженерного оборудования, 
обслуживание лифтов)</t>
  </si>
  <si>
    <t>Текущий ремонт</t>
  </si>
  <si>
    <t>по плану работ</t>
  </si>
  <si>
    <t>Всего затрат:</t>
  </si>
  <si>
    <t>Всего доходов по договору оказания услуг</t>
  </si>
  <si>
    <t>3.</t>
  </si>
  <si>
    <t>Капитальный ремонт</t>
  </si>
  <si>
    <t>Работы и услуги, выполняемые по условиям договора, 
согласно приложения №1, необходимые для 
надлежащего содержания несущих конструкций, 
оборудования и систем инженерно-технического 
обеспечения, входящих в состав общего имущества 
МКД в соответствии с Постановлением Пр-ва РФ от 
03.04.2013 г. №290 "О минимальном перечне услуг и 
работ, необходимых для обеспечения надлежащего 
содержания общего имущества в МКД, и порядке их 
оказания и выполнения"</t>
  </si>
  <si>
    <t>- доходы от аренды общедомового имущества МКД</t>
  </si>
  <si>
    <t>- бюджетные средства по ФЗ-185</t>
  </si>
  <si>
    <t>Всего доходов</t>
  </si>
  <si>
    <t xml:space="preserve"> - оплачено на содержание и текущий ремонт общего имущества МКД</t>
  </si>
  <si>
    <t xml:space="preserve"> - оплачено на капитальный ремонт общего имущества МКД</t>
  </si>
  <si>
    <t>Вышеперечисленные услуги выполнены полностью и в срок.</t>
  </si>
  <si>
    <t>Заказчик претензии по объему, качеству и срокам оказания услуг не имеет.</t>
  </si>
  <si>
    <t>2015г</t>
  </si>
  <si>
    <t>2016г</t>
  </si>
  <si>
    <t>2017г</t>
  </si>
  <si>
    <t>Тариф 
с 01.04.13г. 
по 31.12.13г. 
руб.</t>
  </si>
  <si>
    <t>Стоимость 
работ 
апрель-
декабрь 
2013г.
руб.</t>
  </si>
  <si>
    <t>5=(гр.4*Sдома*9мес.)</t>
  </si>
  <si>
    <t>4.</t>
  </si>
  <si>
    <t>Содержание и уборка придомовой территории</t>
  </si>
  <si>
    <t>Финансовый результат (+ экономия, - перерасход) с 01.04.2013г по 31.12.2013г.</t>
  </si>
  <si>
    <t>Индивидуальный предприниаматель ___________________ Д.Ю. Меркушев</t>
  </si>
  <si>
    <t>Принято:</t>
  </si>
  <si>
    <t>АКТ
с 01.04.2013г по 31.12.2013г.
 о выполненнии условий  договора  управления № б/н от 01.04.13г., 
заключенного между ИП Меркушевым Д.Ю и ТСЖ "Ленина 168"
по адресу:  ул. Ленина, 168</t>
  </si>
  <si>
    <t>ул. Ленина, 168</t>
  </si>
  <si>
    <t xml:space="preserve">  Представитель ТСЖ "Ленина 168" Албычева Елена Владимировна,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с 01.04.2013г по 31.12.2013г.</t>
  </si>
  <si>
    <t>Представитель ТСЖ "Ленина 168"_____________________Е.В. Албычева</t>
  </si>
  <si>
    <t>АКТ
за 2014 г.
 о выполненнии условий  договора  управления № б/н от 01.04.13г., 
заключенного между ИП Меркушевым Д.Ю и ТСЖ "Ленина 168"
по адресу:  ул. Ленина, 168</t>
  </si>
  <si>
    <t xml:space="preserve">  Представитель ТСЖ "Ленина 168" Албычева Елена Владимировна,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2014 г.</t>
  </si>
  <si>
    <t>Финансовый результат (+ экономия, - перерасход) за 2014 г.</t>
  </si>
  <si>
    <t>Тариф 
за 2014 г. 
руб.</t>
  </si>
  <si>
    <t>Стоимость 
работ 
январь-
декабрь 
2014г.
руб.</t>
  </si>
  <si>
    <t>5=(гр.4*Sдома*12мес.)</t>
  </si>
  <si>
    <t xml:space="preserve"> - оплачено за содержание и уборку придомовой территории</t>
  </si>
  <si>
    <t>АКТ
за 2015 г.
 о выполненнии условий  договора  управления № б/н от 01.04.13г., 
заключенного между ИП Меркушевым Д.Ю и ТСЖ "Ленина 168"
по адресу:  ул. Ленина, 168</t>
  </si>
  <si>
    <t xml:space="preserve">  Представитель ТСЖ "Ленина 168" Албычева Елена Владимировна,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2015 г.</t>
  </si>
  <si>
    <t>Тариф 
с 01.01.15г. по 28.02.15 г. 
руб.</t>
  </si>
  <si>
    <t>Тариф 
с 01.01.15г. по 31.12.15 г. 
руб.</t>
  </si>
  <si>
    <t>Стоимость 
работ 
за 2015 г. 
руб.</t>
  </si>
  <si>
    <t>6=(гр.4*Sдома*2мес.)+(гр.5*Sдома*10мес.)</t>
  </si>
  <si>
    <t>Финансовый результат (+ экономия, - перерасход) за 2015 г.</t>
  </si>
  <si>
    <t>аренда общего имущества МКД</t>
  </si>
  <si>
    <t>Содержание общего имущества</t>
  </si>
  <si>
    <t>содерж. и уборка придо.террит.</t>
  </si>
  <si>
    <t>уборка придом. террит.</t>
  </si>
  <si>
    <t>6=3+4+5</t>
  </si>
  <si>
    <t>10=7+8+9</t>
  </si>
  <si>
    <t>11=6-10</t>
  </si>
  <si>
    <t>14=
8+10+11+12</t>
  </si>
  <si>
    <t>19=15+16+17+18</t>
  </si>
  <si>
    <t>20=14-19</t>
  </si>
  <si>
    <t>с 01.04.13
по 31.12.13.</t>
  </si>
  <si>
    <t>ОТЧЕТ
по договору управления МКД № б/н от 01.04.13г., 
заключенного между ИП Меркушевым Д.Ю и ТСЖ "Ленина 168"
по адресу:  ул. Ленина, 168</t>
  </si>
  <si>
    <t>Управляющий _______________________________</t>
  </si>
  <si>
    <t>АКТ
за 2016 г.
 о выполненнии условий  договора  управления № б/н от 01.04.13г., 
заключенного между ИП Меркушевым Д.Ю и ТСЖ "Ленина 168"
по адресу:  ул. Ленина, 168</t>
  </si>
  <si>
    <t xml:space="preserve">  Представитель ТСЖ "Ленина 168" Албычева Елена Владимировна,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2016 г.</t>
  </si>
  <si>
    <t>Тариф 
с 01.01.16г. по 31.12.16 г. 
руб.</t>
  </si>
  <si>
    <t>Стоимость 
работ 
за 2016 г. 
руб.</t>
  </si>
  <si>
    <t>5=гр.4*Sдома*12мес.</t>
  </si>
  <si>
    <t>Финансовый результат (+ экономия, - перерасход) за 2016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</si>
</sst>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4" fontId="12" fillId="0" borderId="1" xfId="0" applyNumberFormat="1" applyFont="1" applyBorder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C4" workbookViewId="0">
      <selection activeCell="F12" sqref="F12:F14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5" t="s">
        <v>58</v>
      </c>
      <c r="B1" s="76"/>
      <c r="C1" s="76"/>
      <c r="D1" s="76"/>
      <c r="E1" s="76"/>
      <c r="F1" s="76"/>
      <c r="G1" s="76"/>
    </row>
    <row r="2" spans="1:7" ht="66" customHeight="1">
      <c r="A2" s="83" t="s">
        <v>60</v>
      </c>
      <c r="B2" s="84"/>
      <c r="C2" s="84"/>
      <c r="D2" s="84"/>
      <c r="E2" s="84"/>
      <c r="F2" s="84"/>
      <c r="G2" s="84"/>
    </row>
    <row r="3" spans="1:7" ht="15.75">
      <c r="A3" s="9"/>
      <c r="B3" s="9"/>
      <c r="C3" s="9"/>
      <c r="D3" s="9"/>
      <c r="E3" s="9"/>
      <c r="F3" s="9"/>
      <c r="G3" s="9"/>
    </row>
    <row r="4" spans="1:7" ht="18.75">
      <c r="A4" s="10" t="s">
        <v>0</v>
      </c>
      <c r="B4" s="10" t="s">
        <v>59</v>
      </c>
      <c r="C4" s="9"/>
      <c r="D4" s="9"/>
      <c r="E4" s="9"/>
      <c r="F4" s="9"/>
      <c r="G4" s="9"/>
    </row>
    <row r="5" spans="1:7" ht="31.5">
      <c r="A5" s="9"/>
      <c r="B5" s="11" t="s">
        <v>22</v>
      </c>
      <c r="C5" s="12">
        <v>7</v>
      </c>
      <c r="D5" s="13" t="s">
        <v>23</v>
      </c>
      <c r="E5" s="14">
        <v>3044.5</v>
      </c>
      <c r="F5" s="9"/>
      <c r="G5" s="9"/>
    </row>
    <row r="6" spans="1:7" ht="15.75">
      <c r="A6" s="9"/>
      <c r="B6" s="11" t="s">
        <v>24</v>
      </c>
      <c r="C6" s="12">
        <v>2</v>
      </c>
      <c r="D6" s="12" t="s">
        <v>25</v>
      </c>
      <c r="E6" s="12">
        <v>56</v>
      </c>
      <c r="F6" s="9"/>
      <c r="G6" s="9"/>
    </row>
    <row r="7" spans="1:7" ht="15.75">
      <c r="A7" s="9"/>
      <c r="B7" s="9"/>
      <c r="C7" s="9"/>
      <c r="D7" s="9"/>
      <c r="E7" s="9"/>
      <c r="F7" s="9"/>
      <c r="G7" s="9"/>
    </row>
    <row r="8" spans="1:7" ht="16.5" thickBot="1">
      <c r="A8" s="9"/>
      <c r="B8" s="9"/>
      <c r="C8" s="9"/>
      <c r="D8" s="9"/>
      <c r="E8" s="9"/>
      <c r="F8" s="9"/>
      <c r="G8" s="9"/>
    </row>
    <row r="9" spans="1:7" ht="94.5">
      <c r="A9" s="15" t="s">
        <v>26</v>
      </c>
      <c r="B9" s="77" t="s">
        <v>1</v>
      </c>
      <c r="C9" s="78"/>
      <c r="D9" s="79"/>
      <c r="E9" s="16" t="s">
        <v>27</v>
      </c>
      <c r="F9" s="16" t="s">
        <v>50</v>
      </c>
      <c r="G9" s="33" t="s">
        <v>51</v>
      </c>
    </row>
    <row r="10" spans="1:7" ht="15.75">
      <c r="A10" s="17">
        <v>1</v>
      </c>
      <c r="B10" s="80">
        <v>2</v>
      </c>
      <c r="C10" s="81"/>
      <c r="D10" s="82"/>
      <c r="E10" s="32">
        <v>3</v>
      </c>
      <c r="F10" s="31">
        <v>4</v>
      </c>
      <c r="G10" s="34" t="s">
        <v>52</v>
      </c>
    </row>
    <row r="11" spans="1:7" ht="15.75">
      <c r="A11" s="17" t="s">
        <v>28</v>
      </c>
      <c r="B11" s="80" t="s">
        <v>29</v>
      </c>
      <c r="C11" s="81"/>
      <c r="D11" s="81"/>
      <c r="E11" s="82"/>
      <c r="F11" s="18"/>
      <c r="G11" s="19"/>
    </row>
    <row r="12" spans="1:7" ht="15.75">
      <c r="A12" s="20"/>
      <c r="B12" s="72" t="s">
        <v>43</v>
      </c>
      <c r="C12" s="73"/>
      <c r="D12" s="73"/>
      <c r="E12" s="74"/>
      <c r="F12" s="18">
        <v>8.0399999999999991</v>
      </c>
      <c r="G12" s="38">
        <v>276024.52</v>
      </c>
    </row>
    <row r="13" spans="1:7" ht="15.75">
      <c r="A13" s="20"/>
      <c r="B13" s="72" t="s">
        <v>44</v>
      </c>
      <c r="C13" s="73"/>
      <c r="D13" s="73"/>
      <c r="E13" s="74"/>
      <c r="F13" s="37">
        <v>0.87</v>
      </c>
      <c r="G13" s="38">
        <v>24106.06</v>
      </c>
    </row>
    <row r="14" spans="1:7" ht="15.75">
      <c r="A14" s="20"/>
      <c r="B14" s="72" t="s">
        <v>68</v>
      </c>
      <c r="C14" s="73"/>
      <c r="D14" s="73"/>
      <c r="E14" s="85"/>
      <c r="F14" s="41">
        <v>2.61</v>
      </c>
      <c r="G14" s="42">
        <v>88383.73</v>
      </c>
    </row>
    <row r="15" spans="1:7" ht="15.75">
      <c r="A15" s="20"/>
      <c r="B15" s="65" t="s">
        <v>36</v>
      </c>
      <c r="C15" s="66"/>
      <c r="D15" s="66"/>
      <c r="E15" s="67"/>
      <c r="F15" s="18"/>
      <c r="G15" s="39">
        <f>SUM(G12:G14)</f>
        <v>388514.31</v>
      </c>
    </row>
    <row r="16" spans="1:7" ht="15.75">
      <c r="A16" s="20"/>
      <c r="B16" s="72" t="s">
        <v>40</v>
      </c>
      <c r="C16" s="73"/>
      <c r="D16" s="73"/>
      <c r="E16" s="74"/>
      <c r="F16" s="18"/>
      <c r="G16" s="40">
        <v>0</v>
      </c>
    </row>
    <row r="17" spans="1:7" ht="15.75">
      <c r="A17" s="20"/>
      <c r="B17" s="72" t="s">
        <v>41</v>
      </c>
      <c r="C17" s="73"/>
      <c r="D17" s="73"/>
      <c r="E17" s="74"/>
      <c r="F17" s="18"/>
      <c r="G17" s="40">
        <v>0</v>
      </c>
    </row>
    <row r="18" spans="1:7" ht="15.75">
      <c r="A18" s="20"/>
      <c r="B18" s="65" t="s">
        <v>42</v>
      </c>
      <c r="C18" s="66"/>
      <c r="D18" s="66"/>
      <c r="E18" s="67"/>
      <c r="F18" s="18"/>
      <c r="G18" s="39">
        <f>G15+G16+G17</f>
        <v>388514.31</v>
      </c>
    </row>
    <row r="19" spans="1:7" ht="15.75">
      <c r="A19" s="20"/>
      <c r="B19" s="65"/>
      <c r="C19" s="66"/>
      <c r="D19" s="66"/>
      <c r="E19" s="67"/>
      <c r="F19" s="18"/>
      <c r="G19" s="19"/>
    </row>
    <row r="20" spans="1:7" ht="18.75">
      <c r="A20" s="17" t="s">
        <v>30</v>
      </c>
      <c r="B20" s="59" t="s">
        <v>31</v>
      </c>
      <c r="C20" s="60"/>
      <c r="D20" s="60"/>
      <c r="E20" s="61"/>
      <c r="F20" s="18"/>
      <c r="G20" s="19"/>
    </row>
    <row r="21" spans="1:7" ht="114.75">
      <c r="A21" s="17" t="s">
        <v>3</v>
      </c>
      <c r="B21" s="62" t="s">
        <v>39</v>
      </c>
      <c r="C21" s="63"/>
      <c r="D21" s="64"/>
      <c r="E21" s="21" t="s">
        <v>32</v>
      </c>
      <c r="F21" s="18">
        <v>7.21</v>
      </c>
      <c r="G21" s="24">
        <f>ROUND(($E$5*F21*9),2)</f>
        <v>197557.61</v>
      </c>
    </row>
    <row r="22" spans="1:7" ht="15.75">
      <c r="A22" s="17" t="s">
        <v>2</v>
      </c>
      <c r="B22" s="65" t="s">
        <v>33</v>
      </c>
      <c r="C22" s="66"/>
      <c r="D22" s="67"/>
      <c r="E22" s="22" t="s">
        <v>34</v>
      </c>
      <c r="F22" s="32">
        <v>0.83</v>
      </c>
      <c r="G22" s="24">
        <v>0</v>
      </c>
    </row>
    <row r="23" spans="1:7" ht="15.75">
      <c r="A23" s="17" t="s">
        <v>4</v>
      </c>
      <c r="B23" s="65" t="s">
        <v>35</v>
      </c>
      <c r="C23" s="66"/>
      <c r="D23" s="66"/>
      <c r="E23" s="67"/>
      <c r="F23" s="32">
        <f>SUM(F21:F22)</f>
        <v>8.0399999999999991</v>
      </c>
      <c r="G23" s="24">
        <f>SUM(G21:G22)</f>
        <v>197557.61</v>
      </c>
    </row>
    <row r="24" spans="1:7" ht="16.5" thickBot="1">
      <c r="A24" s="25" t="s">
        <v>37</v>
      </c>
      <c r="B24" s="53" t="s">
        <v>38</v>
      </c>
      <c r="C24" s="54"/>
      <c r="D24" s="55"/>
      <c r="E24" s="26" t="s">
        <v>34</v>
      </c>
      <c r="F24" s="27">
        <f>F13</f>
        <v>0.87</v>
      </c>
      <c r="G24" s="24">
        <v>114312.51</v>
      </c>
    </row>
    <row r="25" spans="1:7" ht="16.5" thickBot="1">
      <c r="A25" s="25" t="s">
        <v>53</v>
      </c>
      <c r="B25" s="53" t="s">
        <v>54</v>
      </c>
      <c r="C25" s="54"/>
      <c r="D25" s="55"/>
      <c r="E25" s="22" t="s">
        <v>34</v>
      </c>
      <c r="F25" s="35">
        <v>2.61</v>
      </c>
      <c r="G25" s="24">
        <f>ROUND(($E$5*F25*9),2)</f>
        <v>71515.31</v>
      </c>
    </row>
    <row r="26" spans="1:7" ht="15.75">
      <c r="A26" s="20"/>
      <c r="B26" s="65" t="s">
        <v>35</v>
      </c>
      <c r="C26" s="66"/>
      <c r="D26" s="66"/>
      <c r="E26" s="67"/>
      <c r="F26" s="18"/>
      <c r="G26" s="24">
        <f>SUM(G23:G25)</f>
        <v>383385.43</v>
      </c>
    </row>
    <row r="27" spans="1:7" ht="30.75" customHeight="1" thickBot="1">
      <c r="A27" s="56" t="s">
        <v>55</v>
      </c>
      <c r="B27" s="57"/>
      <c r="C27" s="57"/>
      <c r="D27" s="57"/>
      <c r="E27" s="58"/>
      <c r="F27" s="29"/>
      <c r="G27" s="28">
        <f>G18-G26</f>
        <v>5128.8800000000047</v>
      </c>
    </row>
    <row r="28" spans="1:7" ht="15.75">
      <c r="A28" s="9"/>
      <c r="B28" s="9"/>
      <c r="C28" s="9"/>
      <c r="D28" s="9"/>
      <c r="E28" s="9"/>
      <c r="F28" s="9"/>
      <c r="G28" s="9"/>
    </row>
    <row r="29" spans="1:7" ht="16.5">
      <c r="A29" s="30" t="s">
        <v>45</v>
      </c>
      <c r="B29" s="9"/>
      <c r="C29" s="9"/>
      <c r="D29" s="9"/>
      <c r="E29" s="9"/>
      <c r="F29" s="9"/>
      <c r="G29" s="9"/>
    </row>
    <row r="30" spans="1:7" ht="17.25" thickBot="1">
      <c r="A30" s="30" t="s">
        <v>46</v>
      </c>
      <c r="B30" s="9"/>
      <c r="C30" s="9"/>
      <c r="D30" s="9"/>
      <c r="E30" s="9"/>
      <c r="F30" s="9"/>
      <c r="G30" s="9"/>
    </row>
    <row r="31" spans="1:7" ht="15.75">
      <c r="A31" s="68"/>
      <c r="B31" s="69"/>
      <c r="C31" s="69"/>
      <c r="D31" s="69"/>
      <c r="E31" s="69"/>
      <c r="F31" s="9"/>
      <c r="G31" s="9"/>
    </row>
    <row r="32" spans="1:7" ht="15.75">
      <c r="A32" s="9"/>
      <c r="B32" s="9"/>
      <c r="C32" s="9"/>
      <c r="D32" s="9"/>
      <c r="E32" s="9"/>
      <c r="F32" s="9"/>
      <c r="G32" s="9"/>
    </row>
    <row r="33" spans="1:7" ht="18.75">
      <c r="A33" s="9"/>
      <c r="B33" s="70" t="s">
        <v>56</v>
      </c>
      <c r="C33" s="70"/>
      <c r="D33" s="70"/>
      <c r="E33" s="70"/>
      <c r="F33" s="70"/>
      <c r="G33" s="23"/>
    </row>
    <row r="34" spans="1:7" ht="15.75">
      <c r="A34" s="9"/>
      <c r="B34" s="9"/>
      <c r="C34" s="9"/>
      <c r="D34" s="9"/>
      <c r="E34" s="9"/>
      <c r="F34" s="9"/>
      <c r="G34" s="9"/>
    </row>
    <row r="35" spans="1:7" ht="15.75">
      <c r="A35" s="9"/>
      <c r="B35" s="9"/>
      <c r="C35" s="9"/>
      <c r="D35" s="9"/>
      <c r="E35" s="9"/>
      <c r="F35" s="9"/>
      <c r="G35" s="9"/>
    </row>
    <row r="36" spans="1:7" ht="15.75">
      <c r="A36" s="9"/>
      <c r="B36" s="36" t="s">
        <v>57</v>
      </c>
      <c r="C36" s="9"/>
      <c r="D36" s="9"/>
      <c r="E36" s="9"/>
      <c r="F36" s="9"/>
      <c r="G36" s="9"/>
    </row>
    <row r="37" spans="1:7" ht="15.75">
      <c r="A37" s="9"/>
      <c r="B37" s="71" t="s">
        <v>61</v>
      </c>
      <c r="C37" s="71"/>
      <c r="D37" s="71"/>
      <c r="E37" s="71"/>
      <c r="F37" s="71"/>
      <c r="G37" s="9"/>
    </row>
    <row r="38" spans="1:7" ht="15.75">
      <c r="A38" s="9"/>
      <c r="B38" s="9"/>
      <c r="C38" s="9"/>
      <c r="D38" s="9"/>
      <c r="E38" s="9"/>
      <c r="F38" s="9"/>
      <c r="G38" s="9"/>
    </row>
    <row r="39" spans="1:7" ht="15.75">
      <c r="A39" s="9"/>
      <c r="B39" s="9"/>
      <c r="C39" s="9"/>
      <c r="D39" s="9"/>
      <c r="E39" s="9"/>
      <c r="F39" s="9"/>
      <c r="G39" s="9"/>
    </row>
    <row r="40" spans="1:7" ht="15.75">
      <c r="A40" s="9"/>
      <c r="B40" s="9"/>
      <c r="C40" s="9"/>
      <c r="D40" s="9"/>
      <c r="E40" s="9"/>
      <c r="F40" s="9"/>
      <c r="G40" s="9"/>
    </row>
    <row r="41" spans="1:7" ht="15.75">
      <c r="A41" s="9"/>
      <c r="B41" s="9"/>
      <c r="C41" s="9"/>
      <c r="D41" s="9"/>
      <c r="E41" s="9"/>
      <c r="F41" s="9"/>
      <c r="G41" s="9"/>
    </row>
    <row r="42" spans="1:7" ht="15.75">
      <c r="A42" s="9"/>
      <c r="B42" s="9"/>
      <c r="C42" s="9"/>
      <c r="D42" s="9"/>
      <c r="E42" s="9"/>
      <c r="F42" s="9"/>
      <c r="G42" s="9"/>
    </row>
    <row r="43" spans="1:7" ht="15.75">
      <c r="A43" s="9"/>
      <c r="B43" s="9"/>
      <c r="C43" s="9"/>
      <c r="D43" s="9"/>
      <c r="E43" s="9"/>
      <c r="F43" s="9"/>
      <c r="G43" s="9"/>
    </row>
    <row r="44" spans="1:7" ht="15.75">
      <c r="A44" s="9"/>
      <c r="B44" s="9"/>
      <c r="C44" s="9"/>
      <c r="D44" s="9"/>
      <c r="E44" s="9"/>
      <c r="F44" s="9"/>
      <c r="G44" s="9"/>
    </row>
    <row r="45" spans="1:7" ht="15.75">
      <c r="A45" s="9"/>
      <c r="B45" s="9"/>
      <c r="C45" s="9"/>
      <c r="D45" s="9"/>
      <c r="E45" s="9"/>
      <c r="F45" s="9"/>
      <c r="G45" s="9"/>
    </row>
    <row r="46" spans="1:7" ht="15.75">
      <c r="A46" s="9"/>
      <c r="B46" s="9"/>
      <c r="C46" s="9"/>
      <c r="D46" s="9"/>
      <c r="E46" s="9"/>
      <c r="F46" s="9"/>
      <c r="G46" s="9"/>
    </row>
    <row r="47" spans="1:7" ht="15.75">
      <c r="A47" s="9"/>
      <c r="B47" s="9"/>
      <c r="C47" s="9"/>
      <c r="D47" s="9"/>
      <c r="E47" s="9"/>
      <c r="F47" s="9"/>
      <c r="G47" s="9"/>
    </row>
    <row r="48" spans="1:7" ht="15.75">
      <c r="A48" s="9"/>
      <c r="B48" s="9"/>
      <c r="C48" s="9"/>
      <c r="D48" s="9"/>
      <c r="E48" s="9"/>
      <c r="F48" s="9"/>
      <c r="G48" s="9"/>
    </row>
    <row r="49" spans="1:7" ht="15.75">
      <c r="A49" s="9"/>
      <c r="B49" s="9"/>
      <c r="C49" s="9"/>
      <c r="D49" s="9"/>
      <c r="E49" s="9"/>
      <c r="F49" s="9"/>
      <c r="G49" s="9"/>
    </row>
  </sheetData>
  <mergeCells count="24">
    <mergeCell ref="A1:G1"/>
    <mergeCell ref="B9:D9"/>
    <mergeCell ref="B10:D10"/>
    <mergeCell ref="B11:E11"/>
    <mergeCell ref="B24:D24"/>
    <mergeCell ref="B12:E12"/>
    <mergeCell ref="A2:G2"/>
    <mergeCell ref="B14:E14"/>
    <mergeCell ref="A31:E31"/>
    <mergeCell ref="B33:F33"/>
    <mergeCell ref="B37:F37"/>
    <mergeCell ref="B13:E13"/>
    <mergeCell ref="B15:E15"/>
    <mergeCell ref="B16:E16"/>
    <mergeCell ref="B17:E17"/>
    <mergeCell ref="B18:E18"/>
    <mergeCell ref="B26:E26"/>
    <mergeCell ref="B19:E19"/>
    <mergeCell ref="B25:D25"/>
    <mergeCell ref="A27:E27"/>
    <mergeCell ref="B20:E20"/>
    <mergeCell ref="B21:D21"/>
    <mergeCell ref="B22:D22"/>
    <mergeCell ref="B23:E23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G10" sqref="G10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5" t="s">
        <v>62</v>
      </c>
      <c r="B1" s="76"/>
      <c r="C1" s="76"/>
      <c r="D1" s="76"/>
      <c r="E1" s="76"/>
      <c r="F1" s="76"/>
      <c r="G1" s="76"/>
    </row>
    <row r="2" spans="1:7" ht="66" customHeight="1">
      <c r="A2" s="83" t="s">
        <v>63</v>
      </c>
      <c r="B2" s="84"/>
      <c r="C2" s="84"/>
      <c r="D2" s="84"/>
      <c r="E2" s="84"/>
      <c r="F2" s="84"/>
      <c r="G2" s="84"/>
    </row>
    <row r="3" spans="1:7" ht="15.75">
      <c r="A3" s="9"/>
      <c r="B3" s="9"/>
      <c r="C3" s="9"/>
      <c r="D3" s="9"/>
      <c r="E3" s="9"/>
      <c r="F3" s="9"/>
      <c r="G3" s="9"/>
    </row>
    <row r="4" spans="1:7" ht="18.75">
      <c r="A4" s="10" t="s">
        <v>0</v>
      </c>
      <c r="B4" s="10" t="s">
        <v>59</v>
      </c>
      <c r="C4" s="9"/>
      <c r="D4" s="9"/>
      <c r="E4" s="9"/>
      <c r="F4" s="9"/>
      <c r="G4" s="9"/>
    </row>
    <row r="5" spans="1:7" ht="31.5">
      <c r="A5" s="9"/>
      <c r="B5" s="11" t="s">
        <v>22</v>
      </c>
      <c r="C5" s="12">
        <v>7</v>
      </c>
      <c r="D5" s="13" t="s">
        <v>23</v>
      </c>
      <c r="E5" s="14">
        <v>3044.5</v>
      </c>
      <c r="F5" s="9"/>
      <c r="G5" s="9"/>
    </row>
    <row r="6" spans="1:7" ht="15.75">
      <c r="A6" s="9"/>
      <c r="B6" s="11" t="s">
        <v>24</v>
      </c>
      <c r="C6" s="12">
        <v>2</v>
      </c>
      <c r="D6" s="12" t="s">
        <v>25</v>
      </c>
      <c r="E6" s="12">
        <v>56</v>
      </c>
      <c r="F6" s="9"/>
      <c r="G6" s="9"/>
    </row>
    <row r="7" spans="1:7" ht="15.75">
      <c r="A7" s="9"/>
      <c r="B7" s="9"/>
      <c r="C7" s="9"/>
      <c r="D7" s="9"/>
      <c r="E7" s="9"/>
      <c r="F7" s="9"/>
      <c r="G7" s="9"/>
    </row>
    <row r="8" spans="1:7" ht="16.5" thickBot="1">
      <c r="A8" s="9"/>
      <c r="B8" s="9"/>
      <c r="C8" s="9"/>
      <c r="D8" s="9"/>
      <c r="E8" s="9"/>
      <c r="F8" s="9"/>
      <c r="G8" s="9"/>
    </row>
    <row r="9" spans="1:7" ht="94.5">
      <c r="A9" s="15" t="s">
        <v>26</v>
      </c>
      <c r="B9" s="77" t="s">
        <v>1</v>
      </c>
      <c r="C9" s="78"/>
      <c r="D9" s="79"/>
      <c r="E9" s="16" t="s">
        <v>27</v>
      </c>
      <c r="F9" s="16" t="s">
        <v>65</v>
      </c>
      <c r="G9" s="33" t="s">
        <v>66</v>
      </c>
    </row>
    <row r="10" spans="1:7" ht="25.5">
      <c r="A10" s="17">
        <v>1</v>
      </c>
      <c r="B10" s="80">
        <v>2</v>
      </c>
      <c r="C10" s="81"/>
      <c r="D10" s="82"/>
      <c r="E10" s="32">
        <v>3</v>
      </c>
      <c r="F10" s="31">
        <v>4</v>
      </c>
      <c r="G10" s="34" t="s">
        <v>67</v>
      </c>
    </row>
    <row r="11" spans="1:7" ht="15.75">
      <c r="A11" s="17" t="s">
        <v>28</v>
      </c>
      <c r="B11" s="80" t="s">
        <v>29</v>
      </c>
      <c r="C11" s="81"/>
      <c r="D11" s="81"/>
      <c r="E11" s="82"/>
      <c r="F11" s="18"/>
      <c r="G11" s="19"/>
    </row>
    <row r="12" spans="1:7" ht="15.75">
      <c r="A12" s="20"/>
      <c r="B12" s="72" t="s">
        <v>43</v>
      </c>
      <c r="C12" s="73"/>
      <c r="D12" s="73"/>
      <c r="E12" s="74"/>
      <c r="F12" s="18">
        <v>8.0399999999999991</v>
      </c>
      <c r="G12" s="38">
        <v>287391.89</v>
      </c>
    </row>
    <row r="13" spans="1:7" ht="15.75">
      <c r="A13" s="20"/>
      <c r="B13" s="72" t="s">
        <v>44</v>
      </c>
      <c r="C13" s="73"/>
      <c r="D13" s="73"/>
      <c r="E13" s="74"/>
      <c r="F13" s="37">
        <v>0.87</v>
      </c>
      <c r="G13" s="38">
        <v>26075.18</v>
      </c>
    </row>
    <row r="14" spans="1:7" ht="15.75">
      <c r="A14" s="20"/>
      <c r="B14" s="72" t="s">
        <v>68</v>
      </c>
      <c r="C14" s="73"/>
      <c r="D14" s="73"/>
      <c r="E14" s="85"/>
      <c r="F14" s="41">
        <v>2.61</v>
      </c>
      <c r="G14" s="42">
        <v>93274.17</v>
      </c>
    </row>
    <row r="15" spans="1:7" ht="15.75">
      <c r="A15" s="20"/>
      <c r="B15" s="65" t="s">
        <v>36</v>
      </c>
      <c r="C15" s="66"/>
      <c r="D15" s="66"/>
      <c r="E15" s="67"/>
      <c r="F15" s="18"/>
      <c r="G15" s="39">
        <f>SUM(G12:G14)</f>
        <v>406741.24</v>
      </c>
    </row>
    <row r="16" spans="1:7" ht="15.75">
      <c r="A16" s="20"/>
      <c r="B16" s="72" t="s">
        <v>40</v>
      </c>
      <c r="C16" s="73"/>
      <c r="D16" s="73"/>
      <c r="E16" s="74"/>
      <c r="F16" s="18"/>
      <c r="G16" s="40">
        <v>0</v>
      </c>
    </row>
    <row r="17" spans="1:7" ht="15.75">
      <c r="A17" s="20"/>
      <c r="B17" s="72" t="s">
        <v>41</v>
      </c>
      <c r="C17" s="73"/>
      <c r="D17" s="73"/>
      <c r="E17" s="74"/>
      <c r="F17" s="18"/>
      <c r="G17" s="40">
        <v>0</v>
      </c>
    </row>
    <row r="18" spans="1:7" ht="15.75">
      <c r="A18" s="20"/>
      <c r="B18" s="65" t="s">
        <v>42</v>
      </c>
      <c r="C18" s="66"/>
      <c r="D18" s="66"/>
      <c r="E18" s="67"/>
      <c r="F18" s="18"/>
      <c r="G18" s="39">
        <f>G15+G16+G17</f>
        <v>406741.24</v>
      </c>
    </row>
    <row r="19" spans="1:7" ht="15.75">
      <c r="A19" s="20"/>
      <c r="B19" s="65"/>
      <c r="C19" s="66"/>
      <c r="D19" s="66"/>
      <c r="E19" s="67"/>
      <c r="F19" s="18"/>
      <c r="G19" s="19"/>
    </row>
    <row r="20" spans="1:7" ht="18.75">
      <c r="A20" s="17" t="s">
        <v>30</v>
      </c>
      <c r="B20" s="59" t="s">
        <v>31</v>
      </c>
      <c r="C20" s="60"/>
      <c r="D20" s="60"/>
      <c r="E20" s="61"/>
      <c r="F20" s="18"/>
      <c r="G20" s="19"/>
    </row>
    <row r="21" spans="1:7" ht="114.75">
      <c r="A21" s="17" t="s">
        <v>3</v>
      </c>
      <c r="B21" s="62" t="s">
        <v>39</v>
      </c>
      <c r="C21" s="63"/>
      <c r="D21" s="64"/>
      <c r="E21" s="21" t="s">
        <v>32</v>
      </c>
      <c r="F21" s="18">
        <v>7.21</v>
      </c>
      <c r="G21" s="24">
        <f>ROUND(($E$5*F21*12),2)</f>
        <v>263410.14</v>
      </c>
    </row>
    <row r="22" spans="1:7" ht="15.75">
      <c r="A22" s="17" t="s">
        <v>2</v>
      </c>
      <c r="B22" s="65" t="s">
        <v>33</v>
      </c>
      <c r="C22" s="66"/>
      <c r="D22" s="67"/>
      <c r="E22" s="22" t="s">
        <v>34</v>
      </c>
      <c r="F22" s="32">
        <v>0.83</v>
      </c>
      <c r="G22" s="24">
        <v>0</v>
      </c>
    </row>
    <row r="23" spans="1:7" ht="15.75">
      <c r="A23" s="17" t="s">
        <v>4</v>
      </c>
      <c r="B23" s="65" t="s">
        <v>35</v>
      </c>
      <c r="C23" s="66"/>
      <c r="D23" s="66"/>
      <c r="E23" s="67"/>
      <c r="F23" s="32">
        <f>SUM(F21:F22)</f>
        <v>8.0399999999999991</v>
      </c>
      <c r="G23" s="24">
        <f>SUM(G21:G22)</f>
        <v>263410.14</v>
      </c>
    </row>
    <row r="24" spans="1:7" ht="16.5" thickBot="1">
      <c r="A24" s="25" t="s">
        <v>37</v>
      </c>
      <c r="B24" s="53" t="s">
        <v>38</v>
      </c>
      <c r="C24" s="54"/>
      <c r="D24" s="55"/>
      <c r="E24" s="26" t="s">
        <v>34</v>
      </c>
      <c r="F24" s="27">
        <f>F13</f>
        <v>0.87</v>
      </c>
      <c r="G24" s="24">
        <v>276403.84999999998</v>
      </c>
    </row>
    <row r="25" spans="1:7" ht="16.5" thickBot="1">
      <c r="A25" s="25" t="s">
        <v>53</v>
      </c>
      <c r="B25" s="53" t="s">
        <v>54</v>
      </c>
      <c r="C25" s="54"/>
      <c r="D25" s="55"/>
      <c r="E25" s="22" t="s">
        <v>34</v>
      </c>
      <c r="F25" s="35">
        <v>2.61</v>
      </c>
      <c r="G25" s="24">
        <f>ROUND(($E$5*F25*12),2)</f>
        <v>95353.74</v>
      </c>
    </row>
    <row r="26" spans="1:7" ht="15.75">
      <c r="A26" s="20"/>
      <c r="B26" s="65" t="s">
        <v>35</v>
      </c>
      <c r="C26" s="66"/>
      <c r="D26" s="66"/>
      <c r="E26" s="67"/>
      <c r="F26" s="18"/>
      <c r="G26" s="24">
        <f>SUM(G23:G25)</f>
        <v>635167.73</v>
      </c>
    </row>
    <row r="27" spans="1:7" ht="30.75" customHeight="1" thickBot="1">
      <c r="A27" s="56" t="s">
        <v>64</v>
      </c>
      <c r="B27" s="57"/>
      <c r="C27" s="57"/>
      <c r="D27" s="57"/>
      <c r="E27" s="58"/>
      <c r="F27" s="29"/>
      <c r="G27" s="28">
        <f>G18-G26</f>
        <v>-228426.49</v>
      </c>
    </row>
    <row r="28" spans="1:7" ht="15.75">
      <c r="A28" s="9"/>
      <c r="B28" s="9"/>
      <c r="C28" s="9"/>
      <c r="D28" s="9"/>
      <c r="E28" s="9"/>
      <c r="F28" s="9"/>
      <c r="G28" s="9"/>
    </row>
    <row r="29" spans="1:7" ht="16.5">
      <c r="A29" s="30" t="s">
        <v>45</v>
      </c>
      <c r="B29" s="9"/>
      <c r="C29" s="9"/>
      <c r="D29" s="9"/>
      <c r="E29" s="9"/>
      <c r="F29" s="9"/>
      <c r="G29" s="9"/>
    </row>
    <row r="30" spans="1:7" ht="17.25" thickBot="1">
      <c r="A30" s="30" t="s">
        <v>46</v>
      </c>
      <c r="B30" s="9"/>
      <c r="C30" s="9"/>
      <c r="D30" s="9"/>
      <c r="E30" s="9"/>
      <c r="F30" s="9"/>
      <c r="G30" s="9"/>
    </row>
    <row r="31" spans="1:7" ht="15.75">
      <c r="A31" s="68"/>
      <c r="B31" s="69"/>
      <c r="C31" s="69"/>
      <c r="D31" s="69"/>
      <c r="E31" s="69"/>
      <c r="F31" s="9"/>
      <c r="G31" s="9"/>
    </row>
    <row r="32" spans="1:7" ht="15.75">
      <c r="A32" s="9"/>
      <c r="B32" s="9"/>
      <c r="C32" s="9"/>
      <c r="D32" s="9"/>
      <c r="E32" s="9"/>
      <c r="F32" s="9"/>
      <c r="G32" s="9"/>
    </row>
    <row r="33" spans="1:7" ht="18.75">
      <c r="A33" s="9"/>
      <c r="B33" s="70" t="s">
        <v>56</v>
      </c>
      <c r="C33" s="70"/>
      <c r="D33" s="70"/>
      <c r="E33" s="70"/>
      <c r="F33" s="70"/>
      <c r="G33" s="23"/>
    </row>
    <row r="34" spans="1:7" ht="15.75">
      <c r="A34" s="9"/>
      <c r="B34" s="9"/>
      <c r="C34" s="9"/>
      <c r="D34" s="9"/>
      <c r="E34" s="9"/>
      <c r="F34" s="9"/>
      <c r="G34" s="9"/>
    </row>
    <row r="35" spans="1:7" ht="15.75">
      <c r="A35" s="9"/>
      <c r="B35" s="9"/>
      <c r="C35" s="9"/>
      <c r="D35" s="9"/>
      <c r="E35" s="9"/>
      <c r="F35" s="9"/>
      <c r="G35" s="9"/>
    </row>
    <row r="36" spans="1:7" ht="15.75">
      <c r="A36" s="9"/>
      <c r="B36" s="36" t="s">
        <v>57</v>
      </c>
      <c r="C36" s="9"/>
      <c r="D36" s="9"/>
      <c r="E36" s="9"/>
      <c r="F36" s="9"/>
      <c r="G36" s="9"/>
    </row>
    <row r="37" spans="1:7" ht="15.75">
      <c r="A37" s="9"/>
      <c r="B37" s="71" t="s">
        <v>61</v>
      </c>
      <c r="C37" s="71"/>
      <c r="D37" s="71"/>
      <c r="E37" s="71"/>
      <c r="F37" s="71"/>
      <c r="G37" s="9"/>
    </row>
    <row r="38" spans="1:7" ht="15.75">
      <c r="A38" s="9"/>
      <c r="B38" s="9"/>
      <c r="C38" s="9"/>
      <c r="D38" s="9"/>
      <c r="E38" s="9"/>
      <c r="F38" s="9"/>
      <c r="G38" s="9"/>
    </row>
    <row r="39" spans="1:7" ht="15.75">
      <c r="A39" s="9"/>
      <c r="B39" s="9"/>
      <c r="C39" s="9"/>
      <c r="D39" s="9"/>
      <c r="E39" s="9"/>
      <c r="F39" s="9"/>
      <c r="G39" s="9"/>
    </row>
    <row r="40" spans="1:7" ht="15.75">
      <c r="A40" s="9"/>
      <c r="B40" s="9"/>
      <c r="C40" s="9"/>
      <c r="D40" s="9"/>
      <c r="E40" s="9"/>
      <c r="F40" s="9"/>
      <c r="G40" s="9"/>
    </row>
    <row r="41" spans="1:7" ht="15.75">
      <c r="A41" s="9"/>
      <c r="B41" s="9"/>
      <c r="C41" s="9"/>
      <c r="D41" s="9"/>
      <c r="E41" s="9"/>
      <c r="F41" s="9"/>
      <c r="G41" s="9"/>
    </row>
    <row r="42" spans="1:7" ht="15.75">
      <c r="A42" s="9"/>
      <c r="B42" s="9"/>
      <c r="C42" s="9"/>
      <c r="D42" s="9"/>
      <c r="E42" s="9"/>
      <c r="F42" s="9"/>
      <c r="G42" s="9"/>
    </row>
    <row r="43" spans="1:7" ht="15.75">
      <c r="A43" s="9"/>
      <c r="B43" s="9"/>
      <c r="C43" s="9"/>
      <c r="D43" s="9"/>
      <c r="E43" s="9"/>
      <c r="F43" s="9"/>
      <c r="G43" s="9"/>
    </row>
    <row r="44" spans="1:7" ht="15.75">
      <c r="A44" s="9"/>
      <c r="B44" s="9"/>
      <c r="C44" s="9"/>
      <c r="D44" s="9"/>
      <c r="E44" s="9"/>
      <c r="F44" s="9"/>
      <c r="G44" s="9"/>
    </row>
    <row r="45" spans="1:7" ht="15.75">
      <c r="A45" s="9"/>
      <c r="B45" s="9"/>
      <c r="C45" s="9"/>
      <c r="D45" s="9"/>
      <c r="E45" s="9"/>
      <c r="F45" s="9"/>
      <c r="G45" s="9"/>
    </row>
    <row r="46" spans="1:7" ht="15.75">
      <c r="A46" s="9"/>
      <c r="B46" s="9"/>
      <c r="C46" s="9"/>
      <c r="D46" s="9"/>
      <c r="E46" s="9"/>
      <c r="F46" s="9"/>
      <c r="G46" s="9"/>
    </row>
    <row r="47" spans="1:7" ht="15.75">
      <c r="A47" s="9"/>
      <c r="B47" s="9"/>
      <c r="C47" s="9"/>
      <c r="D47" s="9"/>
      <c r="E47" s="9"/>
      <c r="F47" s="9"/>
      <c r="G47" s="9"/>
    </row>
    <row r="48" spans="1:7" ht="15.75">
      <c r="A48" s="9"/>
      <c r="B48" s="9"/>
      <c r="C48" s="9"/>
      <c r="D48" s="9"/>
      <c r="E48" s="9"/>
      <c r="F48" s="9"/>
      <c r="G48" s="9"/>
    </row>
    <row r="49" spans="1:7" ht="15.75">
      <c r="A49" s="9"/>
      <c r="B49" s="9"/>
      <c r="C49" s="9"/>
      <c r="D49" s="9"/>
      <c r="E49" s="9"/>
      <c r="F49" s="9"/>
      <c r="G49" s="9"/>
    </row>
  </sheetData>
  <mergeCells count="24">
    <mergeCell ref="B16:E16"/>
    <mergeCell ref="B17:E17"/>
    <mergeCell ref="B18:E18"/>
    <mergeCell ref="B19:E19"/>
    <mergeCell ref="B37:F37"/>
    <mergeCell ref="B20:E20"/>
    <mergeCell ref="B33:F33"/>
    <mergeCell ref="B23:E23"/>
    <mergeCell ref="B24:D24"/>
    <mergeCell ref="B26:E26"/>
    <mergeCell ref="B25:D25"/>
    <mergeCell ref="A27:E27"/>
    <mergeCell ref="B21:D21"/>
    <mergeCell ref="B22:D22"/>
    <mergeCell ref="A31:E31"/>
    <mergeCell ref="B15:E15"/>
    <mergeCell ref="A2:G2"/>
    <mergeCell ref="A1:G1"/>
    <mergeCell ref="B9:D9"/>
    <mergeCell ref="B10:D10"/>
    <mergeCell ref="B11:E11"/>
    <mergeCell ref="B12:E12"/>
    <mergeCell ref="B13:E13"/>
    <mergeCell ref="B14:E1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opLeftCell="C1" workbookViewId="0">
      <selection activeCell="H29" sqref="H29"/>
    </sheetView>
  </sheetViews>
  <sheetFormatPr defaultRowHeight="15"/>
  <cols>
    <col min="1" max="1" width="7.85546875" customWidth="1"/>
    <col min="2" max="2" width="30.7109375" customWidth="1"/>
    <col min="3" max="3" width="4.7109375" customWidth="1"/>
    <col min="4" max="4" width="22.7109375" customWidth="1"/>
    <col min="5" max="5" width="17" bestFit="1" customWidth="1"/>
    <col min="6" max="6" width="13.7109375" customWidth="1"/>
    <col min="7" max="7" width="19.7109375" customWidth="1"/>
    <col min="8" max="8" width="19" customWidth="1"/>
  </cols>
  <sheetData>
    <row r="1" spans="1:8" ht="105" customHeight="1">
      <c r="A1" s="75" t="s">
        <v>69</v>
      </c>
      <c r="B1" s="75"/>
      <c r="C1" s="75"/>
      <c r="D1" s="75"/>
      <c r="E1" s="75"/>
      <c r="F1" s="75"/>
      <c r="G1" s="75"/>
      <c r="H1" s="75"/>
    </row>
    <row r="2" spans="1:8" ht="66" customHeight="1">
      <c r="A2" s="86" t="s">
        <v>70</v>
      </c>
      <c r="B2" s="86"/>
      <c r="C2" s="86"/>
      <c r="D2" s="86"/>
      <c r="E2" s="86"/>
      <c r="F2" s="86"/>
      <c r="G2" s="86"/>
      <c r="H2" s="86"/>
    </row>
    <row r="3" spans="1:8" ht="15.75">
      <c r="A3" s="9"/>
      <c r="B3" s="9"/>
      <c r="C3" s="9"/>
      <c r="D3" s="9"/>
      <c r="E3" s="9"/>
      <c r="F3" s="9"/>
      <c r="G3" s="9"/>
    </row>
    <row r="4" spans="1:8" ht="18.75">
      <c r="A4" s="10" t="s">
        <v>0</v>
      </c>
      <c r="B4" s="10" t="s">
        <v>59</v>
      </c>
      <c r="C4" s="9"/>
      <c r="D4" s="9"/>
      <c r="E4" s="9"/>
      <c r="F4" s="9"/>
      <c r="G4" s="9"/>
    </row>
    <row r="5" spans="1:8" ht="31.5">
      <c r="A5" s="9"/>
      <c r="B5" s="11" t="s">
        <v>22</v>
      </c>
      <c r="C5" s="12">
        <v>7</v>
      </c>
      <c r="D5" s="13" t="s">
        <v>23</v>
      </c>
      <c r="E5" s="14">
        <v>3044.5</v>
      </c>
      <c r="F5" s="9"/>
      <c r="G5" s="9"/>
    </row>
    <row r="6" spans="1:8" ht="15.75">
      <c r="A6" s="9"/>
      <c r="B6" s="11" t="s">
        <v>24</v>
      </c>
      <c r="C6" s="12">
        <v>2</v>
      </c>
      <c r="D6" s="12" t="s">
        <v>25</v>
      </c>
      <c r="E6" s="12">
        <v>56</v>
      </c>
      <c r="F6" s="9"/>
      <c r="G6" s="9"/>
    </row>
    <row r="7" spans="1:8" ht="15.75">
      <c r="A7" s="9"/>
      <c r="B7" s="9"/>
      <c r="C7" s="9"/>
      <c r="D7" s="9"/>
      <c r="E7" s="9"/>
      <c r="F7" s="9"/>
      <c r="G7" s="9"/>
    </row>
    <row r="8" spans="1:8" ht="16.5" thickBot="1">
      <c r="A8" s="9"/>
      <c r="B8" s="9"/>
      <c r="C8" s="9"/>
      <c r="D8" s="9"/>
      <c r="E8" s="9"/>
      <c r="F8" s="9"/>
      <c r="G8" s="9"/>
    </row>
    <row r="9" spans="1:8" ht="78.75">
      <c r="A9" s="15" t="s">
        <v>26</v>
      </c>
      <c r="B9" s="77" t="s">
        <v>1</v>
      </c>
      <c r="C9" s="78"/>
      <c r="D9" s="79"/>
      <c r="E9" s="16" t="s">
        <v>27</v>
      </c>
      <c r="F9" s="16" t="s">
        <v>71</v>
      </c>
      <c r="G9" s="16" t="s">
        <v>72</v>
      </c>
      <c r="H9" s="33" t="s">
        <v>73</v>
      </c>
    </row>
    <row r="10" spans="1:8" ht="38.25">
      <c r="A10" s="17">
        <v>1</v>
      </c>
      <c r="B10" s="80">
        <v>2</v>
      </c>
      <c r="C10" s="81"/>
      <c r="D10" s="82"/>
      <c r="E10" s="32">
        <v>3</v>
      </c>
      <c r="F10" s="31">
        <v>4</v>
      </c>
      <c r="G10" s="31">
        <v>5</v>
      </c>
      <c r="H10" s="34" t="s">
        <v>74</v>
      </c>
    </row>
    <row r="11" spans="1:8" ht="15.75">
      <c r="A11" s="17" t="s">
        <v>28</v>
      </c>
      <c r="B11" s="80" t="s">
        <v>29</v>
      </c>
      <c r="C11" s="81"/>
      <c r="D11" s="81"/>
      <c r="E11" s="82"/>
      <c r="F11" s="18"/>
      <c r="G11" s="18"/>
      <c r="H11" s="19"/>
    </row>
    <row r="12" spans="1:8" ht="15.75">
      <c r="A12" s="20"/>
      <c r="B12" s="72" t="s">
        <v>43</v>
      </c>
      <c r="C12" s="73"/>
      <c r="D12" s="73"/>
      <c r="E12" s="74"/>
      <c r="F12" s="18">
        <v>8.0399999999999991</v>
      </c>
      <c r="G12" s="18">
        <v>8.39</v>
      </c>
      <c r="H12" s="38">
        <v>283994.59999999998</v>
      </c>
    </row>
    <row r="13" spans="1:8" ht="15.75">
      <c r="A13" s="20"/>
      <c r="B13" s="72" t="s">
        <v>68</v>
      </c>
      <c r="C13" s="73"/>
      <c r="D13" s="73"/>
      <c r="E13" s="85"/>
      <c r="F13" s="41">
        <v>2.61</v>
      </c>
      <c r="G13" s="41">
        <v>2.73</v>
      </c>
      <c r="H13" s="38">
        <v>92757.440000000002</v>
      </c>
    </row>
    <row r="14" spans="1:8" ht="15.75">
      <c r="A14" s="20"/>
      <c r="B14" s="65" t="s">
        <v>36</v>
      </c>
      <c r="C14" s="66"/>
      <c r="D14" s="66"/>
      <c r="E14" s="67"/>
      <c r="F14" s="18"/>
      <c r="G14" s="18"/>
      <c r="H14" s="39">
        <f>SUM(H12:H13)</f>
        <v>376752.04</v>
      </c>
    </row>
    <row r="15" spans="1:8" ht="15.75">
      <c r="A15" s="20"/>
      <c r="B15" s="72" t="s">
        <v>40</v>
      </c>
      <c r="C15" s="73"/>
      <c r="D15" s="73"/>
      <c r="E15" s="74"/>
      <c r="F15" s="18"/>
      <c r="G15" s="18"/>
      <c r="H15" s="40">
        <v>0</v>
      </c>
    </row>
    <row r="16" spans="1:8" ht="15.75">
      <c r="A16" s="20"/>
      <c r="B16" s="72" t="s">
        <v>41</v>
      </c>
      <c r="C16" s="73"/>
      <c r="D16" s="73"/>
      <c r="E16" s="74"/>
      <c r="F16" s="18"/>
      <c r="G16" s="18"/>
      <c r="H16" s="40">
        <v>0</v>
      </c>
    </row>
    <row r="17" spans="1:8" ht="15.75">
      <c r="A17" s="20"/>
      <c r="B17" s="65" t="s">
        <v>42</v>
      </c>
      <c r="C17" s="66"/>
      <c r="D17" s="66"/>
      <c r="E17" s="67"/>
      <c r="F17" s="18"/>
      <c r="G17" s="18"/>
      <c r="H17" s="39">
        <f>H14+H15+H16</f>
        <v>376752.04</v>
      </c>
    </row>
    <row r="18" spans="1:8" ht="15.75">
      <c r="A18" s="20"/>
      <c r="B18" s="65"/>
      <c r="C18" s="66"/>
      <c r="D18" s="66"/>
      <c r="E18" s="67"/>
      <c r="F18" s="18"/>
      <c r="G18" s="18"/>
      <c r="H18" s="19"/>
    </row>
    <row r="19" spans="1:8" ht="18.75">
      <c r="A19" s="17" t="s">
        <v>30</v>
      </c>
      <c r="B19" s="59" t="s">
        <v>31</v>
      </c>
      <c r="C19" s="60"/>
      <c r="D19" s="60"/>
      <c r="E19" s="61"/>
      <c r="F19" s="18"/>
      <c r="G19" s="18"/>
      <c r="H19" s="19"/>
    </row>
    <row r="20" spans="1:8" ht="114.75">
      <c r="A20" s="17" t="s">
        <v>3</v>
      </c>
      <c r="B20" s="62" t="s">
        <v>39</v>
      </c>
      <c r="C20" s="63"/>
      <c r="D20" s="64"/>
      <c r="E20" s="21" t="s">
        <v>32</v>
      </c>
      <c r="F20" s="18">
        <v>7.21</v>
      </c>
      <c r="G20" s="18">
        <v>7.52</v>
      </c>
      <c r="H20" s="38">
        <f>(($E$5*F20*2)+($E$5*G20*10))</f>
        <v>272848.08999999997</v>
      </c>
    </row>
    <row r="21" spans="1:8" ht="15.75">
      <c r="A21" s="17" t="s">
        <v>2</v>
      </c>
      <c r="B21" s="65" t="s">
        <v>33</v>
      </c>
      <c r="C21" s="66"/>
      <c r="D21" s="67"/>
      <c r="E21" s="22" t="s">
        <v>34</v>
      </c>
      <c r="F21" s="32">
        <v>0.83</v>
      </c>
      <c r="G21" s="32">
        <v>0.87</v>
      </c>
      <c r="H21" s="24">
        <v>82233.600000000006</v>
      </c>
    </row>
    <row r="22" spans="1:8" ht="15.75">
      <c r="A22" s="17" t="s">
        <v>4</v>
      </c>
      <c r="B22" s="65" t="s">
        <v>35</v>
      </c>
      <c r="C22" s="66"/>
      <c r="D22" s="66"/>
      <c r="E22" s="67"/>
      <c r="F22" s="32">
        <f>SUM(F20:F21)</f>
        <v>8.0399999999999991</v>
      </c>
      <c r="G22" s="32">
        <f>SUM(G20:G21)</f>
        <v>8.3899999999999988</v>
      </c>
      <c r="H22" s="24">
        <f>SUM(H20:H21)</f>
        <v>355081.68999999994</v>
      </c>
    </row>
    <row r="23" spans="1:8" ht="16.5" thickBot="1">
      <c r="A23" s="25" t="s">
        <v>53</v>
      </c>
      <c r="B23" s="53" t="s">
        <v>54</v>
      </c>
      <c r="C23" s="54"/>
      <c r="D23" s="55"/>
      <c r="E23" s="22" t="s">
        <v>34</v>
      </c>
      <c r="F23" s="35">
        <v>2.61</v>
      </c>
      <c r="G23" s="35">
        <v>2.73</v>
      </c>
      <c r="H23" s="38">
        <f>(($E$5*F23*2)+($E$5*G23*10))</f>
        <v>99007.14</v>
      </c>
    </row>
    <row r="24" spans="1:8" ht="15.75">
      <c r="A24" s="20"/>
      <c r="B24" s="65" t="s">
        <v>35</v>
      </c>
      <c r="C24" s="66"/>
      <c r="D24" s="66"/>
      <c r="E24" s="67"/>
      <c r="F24" s="18"/>
      <c r="G24" s="18"/>
      <c r="H24" s="24">
        <f>SUM(H22:H23)</f>
        <v>454088.82999999996</v>
      </c>
    </row>
    <row r="25" spans="1:8" ht="16.5" thickBot="1">
      <c r="A25" s="56" t="s">
        <v>75</v>
      </c>
      <c r="B25" s="57"/>
      <c r="C25" s="57"/>
      <c r="D25" s="57"/>
      <c r="E25" s="58"/>
      <c r="F25" s="29"/>
      <c r="G25" s="29"/>
      <c r="H25" s="28">
        <f>H17-H24</f>
        <v>-77336.789999999979</v>
      </c>
    </row>
    <row r="26" spans="1:8" ht="15.75">
      <c r="A26" s="9"/>
      <c r="B26" s="9"/>
      <c r="C26" s="9"/>
      <c r="D26" s="9"/>
      <c r="E26" s="9"/>
      <c r="F26" s="9"/>
      <c r="G26" s="9"/>
    </row>
    <row r="27" spans="1:8" ht="16.5">
      <c r="A27" s="30" t="s">
        <v>45</v>
      </c>
      <c r="B27" s="9"/>
      <c r="C27" s="9"/>
      <c r="D27" s="9"/>
      <c r="E27" s="9"/>
      <c r="F27" s="9"/>
      <c r="G27" s="9"/>
    </row>
    <row r="28" spans="1:8" ht="17.25" thickBot="1">
      <c r="A28" s="30" t="s">
        <v>46</v>
      </c>
      <c r="B28" s="9"/>
      <c r="C28" s="9"/>
      <c r="D28" s="9"/>
      <c r="E28" s="9"/>
      <c r="F28" s="9"/>
      <c r="G28" s="9"/>
    </row>
    <row r="29" spans="1:8" ht="15.75">
      <c r="A29" s="68"/>
      <c r="B29" s="69"/>
      <c r="C29" s="69"/>
      <c r="D29" s="69"/>
      <c r="E29" s="69"/>
      <c r="F29" s="9"/>
      <c r="G29" s="9"/>
    </row>
    <row r="30" spans="1:8" ht="15.75">
      <c r="A30" s="9"/>
      <c r="B30" s="9"/>
      <c r="C30" s="9"/>
      <c r="D30" s="9"/>
      <c r="E30" s="9"/>
      <c r="F30" s="9"/>
      <c r="G30" s="9"/>
    </row>
    <row r="31" spans="1:8" ht="18.75">
      <c r="A31" s="9"/>
      <c r="B31" s="70" t="s">
        <v>56</v>
      </c>
      <c r="C31" s="70"/>
      <c r="D31" s="70"/>
      <c r="E31" s="70"/>
      <c r="F31" s="70"/>
      <c r="G31" s="23"/>
    </row>
    <row r="32" spans="1:8" ht="15.75">
      <c r="A32" s="9"/>
      <c r="B32" s="9"/>
      <c r="C32" s="9"/>
      <c r="D32" s="9"/>
      <c r="E32" s="9"/>
      <c r="F32" s="9"/>
      <c r="G32" s="9"/>
    </row>
    <row r="33" spans="1:7" ht="15.75">
      <c r="A33" s="9"/>
      <c r="B33" s="9"/>
      <c r="C33" s="9"/>
      <c r="D33" s="9"/>
      <c r="E33" s="9"/>
      <c r="F33" s="9"/>
      <c r="G33" s="9"/>
    </row>
    <row r="34" spans="1:7" ht="15.75">
      <c r="A34" s="9"/>
      <c r="B34" s="36" t="s">
        <v>57</v>
      </c>
      <c r="C34" s="9"/>
      <c r="D34" s="9"/>
      <c r="E34" s="9"/>
      <c r="F34" s="9"/>
      <c r="G34" s="9"/>
    </row>
    <row r="35" spans="1:7" ht="15.75">
      <c r="A35" s="9"/>
      <c r="B35" s="71" t="s">
        <v>61</v>
      </c>
      <c r="C35" s="71"/>
      <c r="D35" s="71"/>
      <c r="E35" s="71"/>
      <c r="F35" s="71"/>
      <c r="G35" s="9"/>
    </row>
    <row r="36" spans="1:7" ht="15.75">
      <c r="A36" s="9"/>
      <c r="B36" s="9"/>
      <c r="C36" s="9"/>
      <c r="D36" s="9"/>
      <c r="E36" s="9"/>
      <c r="F36" s="9"/>
      <c r="G36" s="9"/>
    </row>
    <row r="37" spans="1:7" ht="15.75">
      <c r="A37" s="9"/>
      <c r="B37" s="9"/>
      <c r="C37" s="9"/>
      <c r="D37" s="9"/>
      <c r="E37" s="9"/>
      <c r="F37" s="9"/>
      <c r="G37" s="9"/>
    </row>
    <row r="38" spans="1:7" ht="15.75">
      <c r="A38" s="9"/>
      <c r="B38" s="9"/>
      <c r="C38" s="9"/>
      <c r="D38" s="9"/>
      <c r="E38" s="9"/>
      <c r="F38" s="9"/>
      <c r="G38" s="9"/>
    </row>
    <row r="39" spans="1:7" ht="15.75">
      <c r="A39" s="9"/>
      <c r="B39" s="9"/>
      <c r="C39" s="9"/>
      <c r="D39" s="9"/>
      <c r="E39" s="9"/>
      <c r="F39" s="9"/>
      <c r="G39" s="9"/>
    </row>
    <row r="40" spans="1:7" ht="15.75">
      <c r="A40" s="9"/>
      <c r="B40" s="9"/>
      <c r="C40" s="9"/>
      <c r="D40" s="9"/>
      <c r="E40" s="9"/>
      <c r="F40" s="9"/>
      <c r="G40" s="9"/>
    </row>
    <row r="41" spans="1:7" ht="15.75">
      <c r="A41" s="9"/>
      <c r="B41" s="9"/>
      <c r="C41" s="9"/>
      <c r="D41" s="9"/>
      <c r="E41" s="9"/>
      <c r="F41" s="9"/>
      <c r="G41" s="9"/>
    </row>
    <row r="42" spans="1:7" ht="15.75">
      <c r="A42" s="9"/>
      <c r="B42" s="9"/>
      <c r="C42" s="9"/>
      <c r="D42" s="9"/>
      <c r="E42" s="9"/>
      <c r="F42" s="9"/>
      <c r="G42" s="9"/>
    </row>
    <row r="43" spans="1:7" ht="15.75">
      <c r="A43" s="9"/>
      <c r="B43" s="9"/>
      <c r="C43" s="9"/>
      <c r="D43" s="9"/>
      <c r="E43" s="9"/>
      <c r="F43" s="9"/>
      <c r="G43" s="9"/>
    </row>
    <row r="44" spans="1:7" ht="15.75">
      <c r="A44" s="9"/>
      <c r="B44" s="9"/>
      <c r="C44" s="9"/>
      <c r="D44" s="9"/>
      <c r="E44" s="9"/>
      <c r="F44" s="9"/>
      <c r="G44" s="9"/>
    </row>
    <row r="45" spans="1:7" ht="15.75">
      <c r="A45" s="9"/>
      <c r="B45" s="9"/>
      <c r="C45" s="9"/>
      <c r="D45" s="9"/>
      <c r="E45" s="9"/>
      <c r="F45" s="9"/>
      <c r="G45" s="9"/>
    </row>
    <row r="46" spans="1:7" ht="15.75">
      <c r="A46" s="9"/>
      <c r="B46" s="9"/>
      <c r="C46" s="9"/>
      <c r="D46" s="9"/>
      <c r="E46" s="9"/>
      <c r="F46" s="9"/>
      <c r="G46" s="9"/>
    </row>
    <row r="47" spans="1:7" ht="15.75">
      <c r="A47" s="9"/>
      <c r="B47" s="9"/>
      <c r="C47" s="9"/>
      <c r="D47" s="9"/>
      <c r="E47" s="9"/>
      <c r="F47" s="9"/>
      <c r="G47" s="9"/>
    </row>
  </sheetData>
  <mergeCells count="22">
    <mergeCell ref="B24:E24"/>
    <mergeCell ref="B31:F31"/>
    <mergeCell ref="B14:E14"/>
    <mergeCell ref="B15:E15"/>
    <mergeCell ref="A29:E29"/>
    <mergeCell ref="B35:F35"/>
    <mergeCell ref="A25:E25"/>
    <mergeCell ref="B19:E19"/>
    <mergeCell ref="B21:D21"/>
    <mergeCell ref="B20:D20"/>
    <mergeCell ref="B22:E22"/>
    <mergeCell ref="B23:D23"/>
    <mergeCell ref="B16:E16"/>
    <mergeCell ref="B17:E17"/>
    <mergeCell ref="A1:H1"/>
    <mergeCell ref="A2:H2"/>
    <mergeCell ref="B18:E18"/>
    <mergeCell ref="B9:D9"/>
    <mergeCell ref="B10:D10"/>
    <mergeCell ref="B11:E11"/>
    <mergeCell ref="B12:E12"/>
    <mergeCell ref="B13:E13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G12" sqref="G12:G13"/>
    </sheetView>
  </sheetViews>
  <sheetFormatPr defaultRowHeight="15"/>
  <cols>
    <col min="1" max="1" width="7.85546875" customWidth="1"/>
    <col min="2" max="2" width="30.7109375" customWidth="1"/>
    <col min="3" max="3" width="4.7109375" customWidth="1"/>
    <col min="4" max="4" width="22.7109375" customWidth="1"/>
    <col min="5" max="5" width="17" bestFit="1" customWidth="1"/>
    <col min="6" max="6" width="19.7109375" customWidth="1"/>
    <col min="7" max="7" width="19" customWidth="1"/>
  </cols>
  <sheetData>
    <row r="1" spans="1:7" ht="105" customHeight="1">
      <c r="A1" s="75" t="s">
        <v>89</v>
      </c>
      <c r="B1" s="75"/>
      <c r="C1" s="75"/>
      <c r="D1" s="75"/>
      <c r="E1" s="75"/>
      <c r="F1" s="75"/>
      <c r="G1" s="75"/>
    </row>
    <row r="2" spans="1:7" ht="66" customHeight="1">
      <c r="A2" s="86" t="s">
        <v>90</v>
      </c>
      <c r="B2" s="86"/>
      <c r="C2" s="86"/>
      <c r="D2" s="86"/>
      <c r="E2" s="86"/>
      <c r="F2" s="86"/>
      <c r="G2" s="86"/>
    </row>
    <row r="3" spans="1:7" ht="15.75">
      <c r="A3" s="9"/>
      <c r="B3" s="9"/>
      <c r="C3" s="9"/>
      <c r="D3" s="9"/>
      <c r="E3" s="9"/>
      <c r="F3" s="9"/>
    </row>
    <row r="4" spans="1:7" ht="18.75">
      <c r="A4" s="10" t="s">
        <v>0</v>
      </c>
      <c r="B4" s="10" t="s">
        <v>59</v>
      </c>
      <c r="C4" s="9"/>
      <c r="D4" s="9"/>
      <c r="E4" s="9"/>
      <c r="F4" s="9"/>
    </row>
    <row r="5" spans="1:7" ht="31.5">
      <c r="A5" s="9"/>
      <c r="B5" s="11" t="s">
        <v>22</v>
      </c>
      <c r="C5" s="12">
        <v>7</v>
      </c>
      <c r="D5" s="13" t="s">
        <v>23</v>
      </c>
      <c r="E5" s="14">
        <v>3044.5</v>
      </c>
      <c r="F5" s="9"/>
    </row>
    <row r="6" spans="1:7" ht="15.75">
      <c r="A6" s="9"/>
      <c r="B6" s="11" t="s">
        <v>24</v>
      </c>
      <c r="C6" s="12">
        <v>2</v>
      </c>
      <c r="D6" s="12" t="s">
        <v>25</v>
      </c>
      <c r="E6" s="12">
        <v>56</v>
      </c>
      <c r="F6" s="9"/>
    </row>
    <row r="7" spans="1:7" ht="15.75">
      <c r="A7" s="9"/>
      <c r="B7" s="9"/>
      <c r="C7" s="9"/>
      <c r="D7" s="9"/>
      <c r="E7" s="9"/>
      <c r="F7" s="9"/>
    </row>
    <row r="8" spans="1:7" ht="16.5" thickBot="1">
      <c r="A8" s="9"/>
      <c r="B8" s="9"/>
      <c r="C8" s="9"/>
      <c r="D8" s="9"/>
      <c r="E8" s="9"/>
      <c r="F8" s="9"/>
    </row>
    <row r="9" spans="1:7" ht="63">
      <c r="A9" s="15" t="s">
        <v>26</v>
      </c>
      <c r="B9" s="77" t="s">
        <v>1</v>
      </c>
      <c r="C9" s="78"/>
      <c r="D9" s="79"/>
      <c r="E9" s="16" t="s">
        <v>27</v>
      </c>
      <c r="F9" s="16" t="s">
        <v>91</v>
      </c>
      <c r="G9" s="33" t="s">
        <v>92</v>
      </c>
    </row>
    <row r="10" spans="1:7" ht="15.75">
      <c r="A10" s="17">
        <v>1</v>
      </c>
      <c r="B10" s="80">
        <v>2</v>
      </c>
      <c r="C10" s="81"/>
      <c r="D10" s="82"/>
      <c r="E10" s="32">
        <v>3</v>
      </c>
      <c r="F10" s="31">
        <v>4</v>
      </c>
      <c r="G10" s="34" t="s">
        <v>93</v>
      </c>
    </row>
    <row r="11" spans="1:7" ht="15.75">
      <c r="A11" s="17" t="s">
        <v>28</v>
      </c>
      <c r="B11" s="80" t="s">
        <v>29</v>
      </c>
      <c r="C11" s="81"/>
      <c r="D11" s="81"/>
      <c r="E11" s="82"/>
      <c r="F11" s="18"/>
      <c r="G11" s="19"/>
    </row>
    <row r="12" spans="1:7" ht="15.75">
      <c r="A12" s="20"/>
      <c r="B12" s="72" t="s">
        <v>43</v>
      </c>
      <c r="C12" s="73"/>
      <c r="D12" s="73"/>
      <c r="E12" s="74"/>
      <c r="F12" s="18">
        <v>8.39</v>
      </c>
      <c r="G12" s="38">
        <v>286125.75</v>
      </c>
    </row>
    <row r="13" spans="1:7" ht="15.75">
      <c r="A13" s="20"/>
      <c r="B13" s="72" t="s">
        <v>68</v>
      </c>
      <c r="C13" s="73"/>
      <c r="D13" s="73"/>
      <c r="E13" s="85"/>
      <c r="F13" s="41">
        <v>2.73</v>
      </c>
      <c r="G13" s="38">
        <v>93488.12</v>
      </c>
    </row>
    <row r="14" spans="1:7" ht="15.75">
      <c r="A14" s="20"/>
      <c r="B14" s="65" t="s">
        <v>36</v>
      </c>
      <c r="C14" s="66"/>
      <c r="D14" s="66"/>
      <c r="E14" s="67"/>
      <c r="F14" s="18"/>
      <c r="G14" s="39">
        <f>SUM(G12:G13)</f>
        <v>379613.87</v>
      </c>
    </row>
    <row r="15" spans="1:7" ht="15.75">
      <c r="A15" s="20"/>
      <c r="B15" s="72" t="s">
        <v>40</v>
      </c>
      <c r="C15" s="73"/>
      <c r="D15" s="73"/>
      <c r="E15" s="74"/>
      <c r="F15" s="18"/>
      <c r="G15" s="40">
        <v>0</v>
      </c>
    </row>
    <row r="16" spans="1:7" ht="15.75">
      <c r="A16" s="20"/>
      <c r="B16" s="72" t="s">
        <v>41</v>
      </c>
      <c r="C16" s="73"/>
      <c r="D16" s="73"/>
      <c r="E16" s="74"/>
      <c r="F16" s="18"/>
      <c r="G16" s="40">
        <v>0</v>
      </c>
    </row>
    <row r="17" spans="1:7" ht="15.75">
      <c r="A17" s="20"/>
      <c r="B17" s="65" t="s">
        <v>42</v>
      </c>
      <c r="C17" s="66"/>
      <c r="D17" s="66"/>
      <c r="E17" s="67"/>
      <c r="F17" s="18"/>
      <c r="G17" s="39">
        <f>G14+G15+G16</f>
        <v>379613.87</v>
      </c>
    </row>
    <row r="18" spans="1:7" ht="15.75">
      <c r="A18" s="20"/>
      <c r="B18" s="65"/>
      <c r="C18" s="66"/>
      <c r="D18" s="66"/>
      <c r="E18" s="67"/>
      <c r="F18" s="18"/>
      <c r="G18" s="19"/>
    </row>
    <row r="19" spans="1:7" ht="18.75">
      <c r="A19" s="17" t="s">
        <v>30</v>
      </c>
      <c r="B19" s="59" t="s">
        <v>31</v>
      </c>
      <c r="C19" s="60"/>
      <c r="D19" s="60"/>
      <c r="E19" s="61"/>
      <c r="F19" s="18"/>
      <c r="G19" s="19"/>
    </row>
    <row r="20" spans="1:7" ht="156" customHeight="1">
      <c r="A20" s="17" t="s">
        <v>3</v>
      </c>
      <c r="B20" s="62" t="s">
        <v>39</v>
      </c>
      <c r="C20" s="63"/>
      <c r="D20" s="64"/>
      <c r="E20" s="21" t="s">
        <v>32</v>
      </c>
      <c r="F20" s="18">
        <v>7.52</v>
      </c>
      <c r="G20" s="38">
        <f>$E$5*F20*12</f>
        <v>274735.68</v>
      </c>
    </row>
    <row r="21" spans="1:7" ht="15.75">
      <c r="A21" s="17" t="s">
        <v>2</v>
      </c>
      <c r="B21" s="65" t="s">
        <v>33</v>
      </c>
      <c r="C21" s="66"/>
      <c r="D21" s="67"/>
      <c r="E21" s="22" t="s">
        <v>34</v>
      </c>
      <c r="F21" s="32">
        <v>0.87</v>
      </c>
      <c r="G21" s="24">
        <v>55593.99</v>
      </c>
    </row>
    <row r="22" spans="1:7" ht="15.75">
      <c r="A22" s="17" t="s">
        <v>4</v>
      </c>
      <c r="B22" s="65" t="s">
        <v>35</v>
      </c>
      <c r="C22" s="66"/>
      <c r="D22" s="66"/>
      <c r="E22" s="67"/>
      <c r="F22" s="32">
        <f>SUM(F20:F21)</f>
        <v>8.3899999999999988</v>
      </c>
      <c r="G22" s="24">
        <f>SUM(G20:G21)</f>
        <v>330329.67</v>
      </c>
    </row>
    <row r="23" spans="1:7" ht="16.5" thickBot="1">
      <c r="A23" s="25" t="s">
        <v>53</v>
      </c>
      <c r="B23" s="53" t="s">
        <v>54</v>
      </c>
      <c r="C23" s="54"/>
      <c r="D23" s="55"/>
      <c r="E23" s="22" t="s">
        <v>34</v>
      </c>
      <c r="F23" s="35">
        <v>2.73</v>
      </c>
      <c r="G23" s="38">
        <f>$E$5*F23*12</f>
        <v>99737.82</v>
      </c>
    </row>
    <row r="24" spans="1:7" ht="15.75">
      <c r="A24" s="20"/>
      <c r="B24" s="65" t="s">
        <v>35</v>
      </c>
      <c r="C24" s="66"/>
      <c r="D24" s="66"/>
      <c r="E24" s="67"/>
      <c r="F24" s="18"/>
      <c r="G24" s="24">
        <f>SUM(G22:G23)</f>
        <v>430067.49</v>
      </c>
    </row>
    <row r="25" spans="1:7" ht="16.5" thickBot="1">
      <c r="A25" s="56" t="s">
        <v>94</v>
      </c>
      <c r="B25" s="57"/>
      <c r="C25" s="57"/>
      <c r="D25" s="57"/>
      <c r="E25" s="58"/>
      <c r="F25" s="29"/>
      <c r="G25" s="28">
        <f>G17-G24</f>
        <v>-50453.619999999995</v>
      </c>
    </row>
    <row r="26" spans="1:7" ht="15.75">
      <c r="A26" s="9"/>
      <c r="B26" s="9"/>
      <c r="C26" s="9"/>
      <c r="D26" s="9"/>
      <c r="E26" s="9"/>
      <c r="F26" s="9"/>
    </row>
    <row r="27" spans="1:7" ht="16.5">
      <c r="A27" s="30" t="s">
        <v>45</v>
      </c>
      <c r="B27" s="9"/>
      <c r="C27" s="9"/>
      <c r="D27" s="9"/>
      <c r="E27" s="9"/>
      <c r="F27" s="9"/>
    </row>
    <row r="28" spans="1:7" ht="17.25" thickBot="1">
      <c r="A28" s="30" t="s">
        <v>46</v>
      </c>
      <c r="B28" s="9"/>
      <c r="C28" s="9"/>
      <c r="D28" s="9"/>
      <c r="E28" s="9"/>
      <c r="F28" s="9"/>
    </row>
    <row r="29" spans="1:7" ht="15.75">
      <c r="A29" s="68"/>
      <c r="B29" s="69"/>
      <c r="C29" s="69"/>
      <c r="D29" s="69"/>
      <c r="E29" s="69"/>
      <c r="F29" s="9"/>
    </row>
    <row r="30" spans="1:7" ht="15.75">
      <c r="A30" s="9"/>
      <c r="B30" s="9"/>
      <c r="C30" s="9"/>
      <c r="D30" s="9"/>
      <c r="E30" s="9"/>
      <c r="F30" s="9"/>
    </row>
    <row r="31" spans="1:7" ht="18.75">
      <c r="A31" s="9"/>
      <c r="B31" s="70" t="s">
        <v>56</v>
      </c>
      <c r="C31" s="70"/>
      <c r="D31" s="70"/>
      <c r="E31" s="70"/>
      <c r="F31" s="23"/>
    </row>
    <row r="32" spans="1:7" ht="15.75">
      <c r="A32" s="9"/>
      <c r="B32" s="9"/>
      <c r="C32" s="9"/>
      <c r="D32" s="9"/>
      <c r="E32" s="9"/>
      <c r="F32" s="9"/>
    </row>
    <row r="33" spans="1:6" ht="15.75">
      <c r="A33" s="9"/>
      <c r="B33" s="9"/>
      <c r="C33" s="9"/>
      <c r="D33" s="9"/>
      <c r="E33" s="9"/>
      <c r="F33" s="9"/>
    </row>
    <row r="34" spans="1:6" ht="15.75">
      <c r="A34" s="9"/>
      <c r="B34" s="36" t="s">
        <v>57</v>
      </c>
      <c r="C34" s="9"/>
      <c r="D34" s="9"/>
      <c r="E34" s="9"/>
      <c r="F34" s="9"/>
    </row>
    <row r="35" spans="1:6" ht="15.75">
      <c r="A35" s="9"/>
      <c r="B35" s="71" t="s">
        <v>61</v>
      </c>
      <c r="C35" s="71"/>
      <c r="D35" s="71"/>
      <c r="E35" s="71"/>
      <c r="F35" s="9"/>
    </row>
    <row r="36" spans="1:6" ht="15.75">
      <c r="A36" s="9"/>
      <c r="B36" s="9"/>
      <c r="C36" s="9"/>
      <c r="D36" s="9"/>
      <c r="E36" s="9"/>
      <c r="F36" s="9"/>
    </row>
    <row r="37" spans="1:6" ht="15.75">
      <c r="A37" s="9"/>
      <c r="B37" s="9"/>
      <c r="C37" s="9"/>
      <c r="D37" s="9"/>
      <c r="E37" s="9"/>
      <c r="F37" s="9"/>
    </row>
    <row r="38" spans="1:6" ht="15.75">
      <c r="A38" s="9"/>
      <c r="B38" s="9"/>
      <c r="C38" s="9"/>
      <c r="D38" s="9"/>
      <c r="E38" s="9"/>
      <c r="F38" s="9"/>
    </row>
    <row r="39" spans="1:6" ht="15.75">
      <c r="A39" s="9"/>
      <c r="B39" s="9"/>
      <c r="C39" s="9"/>
      <c r="D39" s="9"/>
      <c r="E39" s="9"/>
      <c r="F39" s="9"/>
    </row>
    <row r="40" spans="1:6" ht="15.75">
      <c r="A40" s="9"/>
      <c r="B40" s="9"/>
      <c r="C40" s="9"/>
      <c r="D40" s="9"/>
      <c r="E40" s="9"/>
      <c r="F40" s="9"/>
    </row>
    <row r="41" spans="1:6" ht="15.75">
      <c r="A41" s="9"/>
      <c r="B41" s="9"/>
      <c r="C41" s="9"/>
      <c r="D41" s="9"/>
      <c r="E41" s="9"/>
      <c r="F41" s="9"/>
    </row>
    <row r="42" spans="1:6" ht="15.75">
      <c r="A42" s="9"/>
      <c r="B42" s="9"/>
      <c r="C42" s="9"/>
      <c r="D42" s="9"/>
      <c r="E42" s="9"/>
      <c r="F42" s="9"/>
    </row>
    <row r="43" spans="1:6" ht="15.75">
      <c r="A43" s="9"/>
      <c r="B43" s="9"/>
      <c r="C43" s="9"/>
      <c r="D43" s="9"/>
      <c r="E43" s="9"/>
      <c r="F43" s="9"/>
    </row>
    <row r="44" spans="1:6" ht="15.75">
      <c r="A44" s="9"/>
      <c r="B44" s="9"/>
      <c r="C44" s="9"/>
      <c r="D44" s="9"/>
      <c r="E44" s="9"/>
      <c r="F44" s="9"/>
    </row>
    <row r="45" spans="1:6" ht="15.75">
      <c r="A45" s="9"/>
      <c r="B45" s="9"/>
      <c r="C45" s="9"/>
      <c r="D45" s="9"/>
      <c r="E45" s="9"/>
      <c r="F45" s="9"/>
    </row>
    <row r="46" spans="1:6" ht="15.75">
      <c r="A46" s="9"/>
      <c r="B46" s="9"/>
      <c r="C46" s="9"/>
      <c r="D46" s="9"/>
      <c r="E46" s="9"/>
      <c r="F46" s="9"/>
    </row>
    <row r="47" spans="1:6" ht="15.75">
      <c r="A47" s="9"/>
      <c r="B47" s="9"/>
      <c r="C47" s="9"/>
      <c r="D47" s="9"/>
      <c r="E47" s="9"/>
      <c r="F47" s="9"/>
    </row>
  </sheetData>
  <mergeCells count="22">
    <mergeCell ref="B31:E31"/>
    <mergeCell ref="B35:E35"/>
    <mergeCell ref="B23:D23"/>
    <mergeCell ref="B24:E24"/>
    <mergeCell ref="A25:E25"/>
    <mergeCell ref="A29:E29"/>
    <mergeCell ref="B21:D21"/>
    <mergeCell ref="B22:E22"/>
    <mergeCell ref="A1:G1"/>
    <mergeCell ref="A2:G2"/>
    <mergeCell ref="B9:D9"/>
    <mergeCell ref="B10:D10"/>
    <mergeCell ref="B11:E11"/>
    <mergeCell ref="B12:E12"/>
    <mergeCell ref="B13:E13"/>
    <mergeCell ref="B14:E14"/>
    <mergeCell ref="B19:E19"/>
    <mergeCell ref="B20:D20"/>
    <mergeCell ref="B15:E15"/>
    <mergeCell ref="B16:E16"/>
    <mergeCell ref="B17:E17"/>
    <mergeCell ref="B18:E18"/>
  </mergeCells>
  <phoneticPr fontId="1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workbookViewId="0">
      <selection activeCell="E13" sqref="E13:H13"/>
    </sheetView>
  </sheetViews>
  <sheetFormatPr defaultColWidth="10.85546875" defaultRowHeight="15"/>
  <cols>
    <col min="1" max="1" width="12.42578125" customWidth="1"/>
    <col min="2" max="2" width="13.140625" customWidth="1"/>
    <col min="3" max="22" width="14" customWidth="1"/>
  </cols>
  <sheetData>
    <row r="1" spans="1:22" ht="93" customHeight="1">
      <c r="A1" s="87" t="s">
        <v>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2" ht="15.75" customHeight="1">
      <c r="A2" s="88" t="s">
        <v>5</v>
      </c>
      <c r="B2" s="89" t="s">
        <v>6</v>
      </c>
      <c r="C2" s="89" t="s">
        <v>7</v>
      </c>
      <c r="D2" s="89"/>
      <c r="E2" s="89"/>
      <c r="F2" s="89"/>
      <c r="G2" s="89"/>
      <c r="H2" s="89"/>
      <c r="I2" s="89"/>
      <c r="J2" s="89"/>
      <c r="K2" s="89"/>
      <c r="L2" s="92" t="s">
        <v>8</v>
      </c>
      <c r="M2" s="92"/>
      <c r="N2" s="93" t="s">
        <v>9</v>
      </c>
      <c r="O2" s="89"/>
      <c r="P2" s="89"/>
      <c r="Q2" s="89"/>
      <c r="R2" s="89"/>
      <c r="S2" s="89"/>
      <c r="T2" s="98" t="s">
        <v>10</v>
      </c>
    </row>
    <row r="3" spans="1:22" ht="15.75" customHeight="1">
      <c r="A3" s="89"/>
      <c r="B3" s="89"/>
      <c r="C3" s="80" t="s">
        <v>11</v>
      </c>
      <c r="D3" s="81"/>
      <c r="E3" s="81"/>
      <c r="F3" s="82"/>
      <c r="G3" s="80" t="s">
        <v>12</v>
      </c>
      <c r="H3" s="81"/>
      <c r="I3" s="81"/>
      <c r="J3" s="82"/>
      <c r="K3" s="88" t="s">
        <v>13</v>
      </c>
      <c r="L3" s="90" t="s">
        <v>76</v>
      </c>
      <c r="M3" s="90" t="s">
        <v>14</v>
      </c>
      <c r="N3" s="94"/>
      <c r="O3" s="93" t="s">
        <v>77</v>
      </c>
      <c r="P3" s="89" t="s">
        <v>15</v>
      </c>
      <c r="Q3" s="89" t="s">
        <v>16</v>
      </c>
      <c r="R3" s="93" t="s">
        <v>78</v>
      </c>
      <c r="S3" s="89" t="s">
        <v>17</v>
      </c>
      <c r="T3" s="98"/>
    </row>
    <row r="4" spans="1:22" ht="47.25">
      <c r="A4" s="89"/>
      <c r="B4" s="89"/>
      <c r="C4" s="43" t="s">
        <v>18</v>
      </c>
      <c r="D4" s="32" t="s">
        <v>16</v>
      </c>
      <c r="E4" s="43" t="s">
        <v>79</v>
      </c>
      <c r="F4" s="32" t="s">
        <v>17</v>
      </c>
      <c r="G4" s="43" t="s">
        <v>18</v>
      </c>
      <c r="H4" s="32" t="s">
        <v>16</v>
      </c>
      <c r="I4" s="43" t="s">
        <v>79</v>
      </c>
      <c r="J4" s="32" t="s">
        <v>17</v>
      </c>
      <c r="K4" s="88"/>
      <c r="L4" s="91"/>
      <c r="M4" s="91"/>
      <c r="N4" s="95"/>
      <c r="O4" s="96"/>
      <c r="P4" s="89"/>
      <c r="Q4" s="89"/>
      <c r="R4" s="96"/>
      <c r="S4" s="89"/>
      <c r="T4" s="98"/>
    </row>
    <row r="5" spans="1:22" ht="31.5">
      <c r="A5" s="32">
        <v>1</v>
      </c>
      <c r="B5" s="32">
        <v>2</v>
      </c>
      <c r="C5" s="43">
        <v>3</v>
      </c>
      <c r="D5" s="32">
        <v>4</v>
      </c>
      <c r="E5" s="32">
        <v>5</v>
      </c>
      <c r="F5" s="32" t="s">
        <v>80</v>
      </c>
      <c r="G5" s="43">
        <v>7</v>
      </c>
      <c r="H5" s="32">
        <v>8</v>
      </c>
      <c r="I5" s="32">
        <v>9</v>
      </c>
      <c r="J5" s="32" t="s">
        <v>81</v>
      </c>
      <c r="K5" s="43" t="s">
        <v>82</v>
      </c>
      <c r="L5" s="32">
        <v>12</v>
      </c>
      <c r="M5" s="43">
        <v>13</v>
      </c>
      <c r="N5" s="43" t="s">
        <v>83</v>
      </c>
      <c r="O5" s="43">
        <v>15</v>
      </c>
      <c r="P5" s="32">
        <v>16</v>
      </c>
      <c r="Q5" s="32">
        <v>17</v>
      </c>
      <c r="R5" s="32">
        <v>18</v>
      </c>
      <c r="S5" s="43" t="s">
        <v>84</v>
      </c>
      <c r="T5" s="4" t="s">
        <v>85</v>
      </c>
    </row>
    <row r="6" spans="1:22" ht="31.5">
      <c r="A6" s="2"/>
      <c r="B6" s="8" t="s">
        <v>86</v>
      </c>
      <c r="C6" s="44">
        <v>293822.61</v>
      </c>
      <c r="D6" s="44">
        <v>26277.99</v>
      </c>
      <c r="E6" s="44">
        <v>95383.35</v>
      </c>
      <c r="F6" s="44">
        <f>SUM(C6:E6)</f>
        <v>415483.94999999995</v>
      </c>
      <c r="G6" s="44">
        <f ca="1">'2013'!G12</f>
        <v>276024.52</v>
      </c>
      <c r="H6" s="44">
        <f ca="1">'2013'!G13</f>
        <v>24106.06</v>
      </c>
      <c r="I6" s="44">
        <f ca="1">'2013'!G14</f>
        <v>88383.73</v>
      </c>
      <c r="J6" s="44">
        <f>SUM(G6:I6)</f>
        <v>388514.31</v>
      </c>
      <c r="K6" s="45">
        <f>F6-J6</f>
        <v>26969.639999999956</v>
      </c>
      <c r="L6" s="44">
        <v>0</v>
      </c>
      <c r="M6" s="44">
        <v>0</v>
      </c>
      <c r="N6" s="50">
        <f>J6+L6+M6</f>
        <v>388514.31</v>
      </c>
      <c r="O6" s="44">
        <f ca="1">'2013'!G21</f>
        <v>197557.61</v>
      </c>
      <c r="P6" s="44">
        <f ca="1">'2013'!G22</f>
        <v>0</v>
      </c>
      <c r="Q6" s="45">
        <f ca="1">'2013'!G24</f>
        <v>114312.51</v>
      </c>
      <c r="R6" s="45">
        <f ca="1">'2013'!G25</f>
        <v>71515.31</v>
      </c>
      <c r="S6" s="52">
        <f>SUM(O6:R6)</f>
        <v>383385.43</v>
      </c>
      <c r="T6" s="52">
        <f>N6-S6</f>
        <v>5128.8800000000047</v>
      </c>
    </row>
    <row r="7" spans="1:22" ht="15.75">
      <c r="A7" s="46">
        <f>T6</f>
        <v>5128.8800000000047</v>
      </c>
      <c r="B7" s="1" t="s">
        <v>21</v>
      </c>
      <c r="C7" s="44">
        <v>290414.62</v>
      </c>
      <c r="D7" s="44">
        <v>21949.91</v>
      </c>
      <c r="E7" s="44">
        <v>94311.16</v>
      </c>
      <c r="F7" s="44">
        <f>SUM(C7:E7)</f>
        <v>406675.68999999994</v>
      </c>
      <c r="G7" s="44">
        <f ca="1">'2014'!G12</f>
        <v>287391.89</v>
      </c>
      <c r="H7" s="44">
        <f ca="1">'2014'!G13</f>
        <v>26075.18</v>
      </c>
      <c r="I7" s="44">
        <f ca="1">'2014'!G14</f>
        <v>93274.17</v>
      </c>
      <c r="J7" s="44">
        <f>SUM(G7:I7)</f>
        <v>406741.24</v>
      </c>
      <c r="K7" s="45">
        <f>F7-J7</f>
        <v>-65.550000000046566</v>
      </c>
      <c r="L7" s="44">
        <v>0</v>
      </c>
      <c r="M7" s="44">
        <v>0</v>
      </c>
      <c r="N7" s="50">
        <f>J7+L7+M7</f>
        <v>406741.24</v>
      </c>
      <c r="O7" s="44">
        <f ca="1">'2014'!G21</f>
        <v>263410.14</v>
      </c>
      <c r="P7" s="44">
        <f ca="1">'2014'!G22</f>
        <v>0</v>
      </c>
      <c r="Q7" s="45">
        <f ca="1">'2014'!G24</f>
        <v>276403.84999999998</v>
      </c>
      <c r="R7" s="45">
        <f ca="1">'2014'!G25</f>
        <v>95353.74</v>
      </c>
      <c r="S7" s="52">
        <f>SUM(O7:R7)</f>
        <v>635167.73</v>
      </c>
      <c r="T7" s="52">
        <f>N7-S7</f>
        <v>-228426.49</v>
      </c>
    </row>
    <row r="8" spans="1:22" s="49" customFormat="1" ht="15.75">
      <c r="A8" s="46">
        <f>A7+T7</f>
        <v>-223297.61</v>
      </c>
      <c r="B8" s="1" t="s">
        <v>47</v>
      </c>
      <c r="C8" s="44">
        <v>301232.8</v>
      </c>
      <c r="D8" s="44">
        <v>0</v>
      </c>
      <c r="E8" s="44">
        <v>97983.38</v>
      </c>
      <c r="F8" s="44">
        <f>SUM(C8:E8)</f>
        <v>399216.18</v>
      </c>
      <c r="G8" s="44">
        <f ca="1">'2015'!H12</f>
        <v>283994.59999999998</v>
      </c>
      <c r="H8" s="44">
        <v>0</v>
      </c>
      <c r="I8" s="44">
        <f ca="1">'2015'!H13</f>
        <v>92757.440000000002</v>
      </c>
      <c r="J8" s="44">
        <f>SUM(G8:I8)</f>
        <v>376752.04</v>
      </c>
      <c r="K8" s="45">
        <f>F8-J8</f>
        <v>22464.140000000014</v>
      </c>
      <c r="L8" s="44">
        <v>0</v>
      </c>
      <c r="M8" s="44">
        <v>0</v>
      </c>
      <c r="N8" s="50">
        <f>J8+L8+M8</f>
        <v>376752.04</v>
      </c>
      <c r="O8" s="44">
        <f ca="1">'2015'!H20</f>
        <v>272848.08999999997</v>
      </c>
      <c r="P8" s="44">
        <f ca="1">'2015'!H21</f>
        <v>82233.600000000006</v>
      </c>
      <c r="Q8" s="45">
        <v>0</v>
      </c>
      <c r="R8" s="45">
        <f ca="1">'2015'!H23</f>
        <v>99007.14</v>
      </c>
      <c r="S8" s="52">
        <f>SUM(O8:R8)</f>
        <v>454088.82999999996</v>
      </c>
      <c r="T8" s="52">
        <f>N8-S8</f>
        <v>-77336.789999999979</v>
      </c>
      <c r="U8" s="48"/>
      <c r="V8" s="48"/>
    </row>
    <row r="9" spans="1:22" s="49" customFormat="1" ht="15.75" customHeight="1">
      <c r="A9" s="46">
        <f>A8+T8</f>
        <v>-300634.39999999997</v>
      </c>
      <c r="B9" s="1" t="s">
        <v>48</v>
      </c>
      <c r="C9" s="46">
        <v>303363.95</v>
      </c>
      <c r="D9" s="46"/>
      <c r="E9" s="46">
        <v>98714.06</v>
      </c>
      <c r="F9" s="44">
        <f>SUM(C9:E9)</f>
        <v>402078.01</v>
      </c>
      <c r="G9" s="46">
        <f ca="1">'2016'!G12</f>
        <v>286125.75</v>
      </c>
      <c r="H9" s="46">
        <v>0</v>
      </c>
      <c r="I9" s="46">
        <f ca="1">'2016'!G13</f>
        <v>93488.12</v>
      </c>
      <c r="J9" s="44">
        <f>SUM(G9:I9)</f>
        <v>379613.87</v>
      </c>
      <c r="K9" s="45">
        <f>F9-J9</f>
        <v>22464.140000000014</v>
      </c>
      <c r="L9" s="46">
        <v>0</v>
      </c>
      <c r="M9" s="44">
        <v>0</v>
      </c>
      <c r="N9" s="50">
        <f>J9+L9+M9</f>
        <v>379613.87</v>
      </c>
      <c r="O9" s="46">
        <f ca="1">'2016'!G20</f>
        <v>274735.68</v>
      </c>
      <c r="P9" s="46">
        <f ca="1">'2016'!G21</f>
        <v>55593.99</v>
      </c>
      <c r="Q9" s="45">
        <v>0</v>
      </c>
      <c r="R9" s="45">
        <f ca="1">'2016'!G23</f>
        <v>99737.82</v>
      </c>
      <c r="S9" s="52">
        <f>SUM(O9:R9)</f>
        <v>430067.49</v>
      </c>
      <c r="T9" s="52">
        <f>N9-S9</f>
        <v>-50453.619999999995</v>
      </c>
    </row>
    <row r="10" spans="1:22" s="49" customFormat="1" ht="15.75" customHeight="1">
      <c r="A10" s="46">
        <f>A9+T9</f>
        <v>-351088.01999999996</v>
      </c>
      <c r="B10" s="1" t="s">
        <v>49</v>
      </c>
      <c r="C10" s="46"/>
      <c r="D10" s="46"/>
      <c r="E10" s="46"/>
      <c r="F10" s="44">
        <f>SUM(C10:E10)</f>
        <v>0</v>
      </c>
      <c r="G10" s="46"/>
      <c r="H10" s="46"/>
      <c r="I10" s="46"/>
      <c r="J10" s="44">
        <f>SUM(G10:I10)</f>
        <v>0</v>
      </c>
      <c r="K10" s="45">
        <f>F10-J10</f>
        <v>0</v>
      </c>
      <c r="L10" s="46">
        <v>0</v>
      </c>
      <c r="M10" s="46">
        <v>0</v>
      </c>
      <c r="N10" s="50">
        <f>J10+L10+M10</f>
        <v>0</v>
      </c>
      <c r="O10" s="52"/>
      <c r="P10" s="52"/>
      <c r="Q10" s="51"/>
      <c r="R10" s="51"/>
      <c r="S10" s="52">
        <f>SUM(O10:R10)</f>
        <v>0</v>
      </c>
      <c r="T10" s="52">
        <f>N10-S10</f>
        <v>0</v>
      </c>
    </row>
    <row r="11" spans="1:22" ht="15.75" customHeight="1">
      <c r="A11" s="3"/>
      <c r="B11" s="1" t="s">
        <v>19</v>
      </c>
      <c r="C11" s="5">
        <f>SUM(C6:C10)</f>
        <v>1188833.98</v>
      </c>
      <c r="D11" s="5">
        <f t="shared" ref="D11:S11" si="0">SUM(D6:D10)</f>
        <v>48227.9</v>
      </c>
      <c r="E11" s="5">
        <f t="shared" si="0"/>
        <v>386391.95</v>
      </c>
      <c r="F11" s="5">
        <f t="shared" si="0"/>
        <v>1623453.8299999998</v>
      </c>
      <c r="G11" s="5">
        <f t="shared" si="0"/>
        <v>1133536.76</v>
      </c>
      <c r="H11" s="5">
        <f t="shared" si="0"/>
        <v>50181.240000000005</v>
      </c>
      <c r="I11" s="5">
        <f t="shared" si="0"/>
        <v>367903.45999999996</v>
      </c>
      <c r="J11" s="5">
        <f t="shared" si="0"/>
        <v>1551621.46</v>
      </c>
      <c r="K11" s="5">
        <f t="shared" si="0"/>
        <v>71832.369999999937</v>
      </c>
      <c r="L11" s="5">
        <f t="shared" si="0"/>
        <v>0</v>
      </c>
      <c r="M11" s="5">
        <f t="shared" si="0"/>
        <v>0</v>
      </c>
      <c r="N11" s="5">
        <f t="shared" si="0"/>
        <v>1551621.46</v>
      </c>
      <c r="O11" s="5">
        <f t="shared" si="0"/>
        <v>1008551.52</v>
      </c>
      <c r="P11" s="5">
        <f t="shared" si="0"/>
        <v>137827.59</v>
      </c>
      <c r="Q11" s="5">
        <f t="shared" si="0"/>
        <v>390716.36</v>
      </c>
      <c r="R11" s="5">
        <f t="shared" si="0"/>
        <v>365614.01</v>
      </c>
      <c r="S11" s="5">
        <f t="shared" si="0"/>
        <v>1902709.4799999997</v>
      </c>
      <c r="T11" s="5">
        <f>SUM(T6:T10)</f>
        <v>-351088.01999999996</v>
      </c>
    </row>
    <row r="12" spans="1:22" ht="15.75" customHeight="1"/>
    <row r="13" spans="1:22" ht="27" customHeight="1">
      <c r="A13" s="97" t="s">
        <v>88</v>
      </c>
      <c r="B13" s="97"/>
      <c r="C13" s="97"/>
      <c r="D13" s="97"/>
      <c r="E13" s="97" t="s">
        <v>20</v>
      </c>
      <c r="F13" s="97"/>
      <c r="G13" s="97"/>
      <c r="H13" s="97"/>
    </row>
    <row r="14" spans="1:22" ht="15.75" customHeight="1">
      <c r="A14" s="6"/>
      <c r="B14" s="6"/>
      <c r="C14" s="6"/>
      <c r="D14" s="6"/>
      <c r="E14" s="6"/>
      <c r="F14" s="6"/>
      <c r="G14" s="6"/>
      <c r="H14" s="6"/>
    </row>
    <row r="15" spans="1:22" ht="18.75" customHeight="1">
      <c r="A15" s="36" t="s">
        <v>57</v>
      </c>
      <c r="B15" s="9"/>
      <c r="C15" s="9"/>
      <c r="D15" s="9"/>
      <c r="E15" s="9"/>
      <c r="F15" s="7"/>
      <c r="G15" s="7"/>
      <c r="H15" s="7"/>
    </row>
    <row r="16" spans="1:22" ht="15.75">
      <c r="A16" s="47" t="s">
        <v>61</v>
      </c>
      <c r="B16" s="47"/>
      <c r="C16" s="47"/>
      <c r="D16" s="47"/>
      <c r="E16" s="47"/>
      <c r="F16" s="7"/>
      <c r="G16" s="7"/>
      <c r="H16" s="7"/>
    </row>
    <row r="17" spans="1:8" ht="15.75">
      <c r="A17" s="7"/>
      <c r="B17" s="7"/>
      <c r="C17" s="7"/>
      <c r="D17" s="7"/>
      <c r="E17" s="7"/>
      <c r="F17" s="7"/>
      <c r="G17" s="7"/>
      <c r="H17" s="7"/>
    </row>
    <row r="18" spans="1:8" ht="15.75">
      <c r="A18" s="7"/>
      <c r="B18" s="7"/>
      <c r="C18" s="7"/>
      <c r="D18" s="7"/>
      <c r="E18" s="7"/>
      <c r="F18" s="7"/>
      <c r="G18" s="7"/>
      <c r="H18" s="7"/>
    </row>
    <row r="35" ht="15.75" customHeight="1"/>
    <row r="42" ht="15.75" customHeight="1"/>
  </sheetData>
  <mergeCells count="20">
    <mergeCell ref="A13:D13"/>
    <mergeCell ref="E13:H13"/>
    <mergeCell ref="O3:O4"/>
    <mergeCell ref="P3:P4"/>
    <mergeCell ref="T2:T4"/>
    <mergeCell ref="C3:F3"/>
    <mergeCell ref="G3:J3"/>
    <mergeCell ref="M3:M4"/>
    <mergeCell ref="S3:S4"/>
    <mergeCell ref="Q3:Q4"/>
    <mergeCell ref="A1:S1"/>
    <mergeCell ref="A2:A4"/>
    <mergeCell ref="B2:B4"/>
    <mergeCell ref="K3:K4"/>
    <mergeCell ref="L3:L4"/>
    <mergeCell ref="C2:K2"/>
    <mergeCell ref="L2:M2"/>
    <mergeCell ref="N2:N4"/>
    <mergeCell ref="O2:S2"/>
    <mergeCell ref="R3:R4"/>
  </mergeCells>
  <phoneticPr fontId="11" type="noConversion"/>
  <pageMargins left="0.31496062992125984" right="0" top="0" bottom="0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накопительная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2017-03-17T10:37:23Z</cp:lastPrinted>
  <dcterms:created xsi:type="dcterms:W3CDTF">2014-09-25T06:04:18Z</dcterms:created>
  <dcterms:modified xsi:type="dcterms:W3CDTF">2017-04-02T06:25:40Z</dcterms:modified>
</cp:coreProperties>
</file>