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65" yWindow="-15" windowWidth="7650" windowHeight="8970" activeTab="2"/>
  </bookViews>
  <sheets>
    <sheet name="акт 14 г." sheetId="7" r:id="rId1"/>
    <sheet name="2015" sheetId="8" r:id="rId2"/>
    <sheet name="2016" sheetId="9" r:id="rId3"/>
    <sheet name="накопительная" sheetId="3" r:id="rId4"/>
  </sheets>
  <calcPr calcId="114210"/>
</workbook>
</file>

<file path=xl/calcChain.xml><?xml version="1.0" encoding="utf-8"?>
<calcChain xmlns="http://schemas.openxmlformats.org/spreadsheetml/2006/main">
  <c r="G6" i="3"/>
  <c r="H6"/>
  <c r="I6"/>
  <c r="J6"/>
  <c r="L6"/>
  <c r="N6"/>
  <c r="O6"/>
  <c r="P6"/>
  <c r="Q6"/>
  <c r="R6"/>
  <c r="S6"/>
  <c r="T6"/>
  <c r="A9"/>
  <c r="G9"/>
  <c r="I9"/>
  <c r="J9"/>
  <c r="N9"/>
  <c r="O9"/>
  <c r="P9"/>
  <c r="R9"/>
  <c r="S9"/>
  <c r="T9"/>
  <c r="A10"/>
  <c r="G10"/>
  <c r="I10"/>
  <c r="J10"/>
  <c r="N10"/>
  <c r="O10"/>
  <c r="P10"/>
  <c r="R10"/>
  <c r="S10"/>
  <c r="T10"/>
  <c r="A11"/>
  <c r="G21" i="9"/>
  <c r="G14"/>
  <c r="G17"/>
  <c r="G20"/>
  <c r="G22"/>
  <c r="G23"/>
  <c r="G24"/>
  <c r="G25"/>
  <c r="F22"/>
  <c r="G21" i="7"/>
  <c r="G25"/>
  <c r="G23" i="8"/>
  <c r="T7" i="3"/>
  <c r="T8"/>
  <c r="S7"/>
  <c r="S8"/>
  <c r="G20" i="8"/>
  <c r="G22"/>
  <c r="G24"/>
  <c r="F22"/>
  <c r="G14"/>
  <c r="G17"/>
  <c r="G25"/>
  <c r="N11" i="3"/>
  <c r="Q12"/>
  <c r="P12"/>
  <c r="L12"/>
  <c r="I12"/>
  <c r="M12"/>
  <c r="E12"/>
  <c r="D12"/>
  <c r="C12"/>
  <c r="S11"/>
  <c r="J11"/>
  <c r="F11"/>
  <c r="K11"/>
  <c r="F10"/>
  <c r="K10"/>
  <c r="F9"/>
  <c r="H12"/>
  <c r="F6"/>
  <c r="T11"/>
  <c r="F12"/>
  <c r="K9"/>
  <c r="G12"/>
  <c r="J12"/>
  <c r="N12"/>
  <c r="K6"/>
  <c r="K12"/>
  <c r="G15" i="7"/>
  <c r="F24"/>
  <c r="R12" i="3"/>
  <c r="F23" i="7"/>
  <c r="G23"/>
  <c r="G26"/>
  <c r="G18"/>
  <c r="G27"/>
  <c r="O12" i="3"/>
  <c r="S12"/>
  <c r="T12"/>
</calcChain>
</file>

<file path=xl/sharedStrings.xml><?xml version="1.0" encoding="utf-8"?>
<sst xmlns="http://schemas.openxmlformats.org/spreadsheetml/2006/main" count="170" uniqueCount="88">
  <si>
    <t>Адрес:</t>
  </si>
  <si>
    <t>Виды услуг</t>
  </si>
  <si>
    <t>2.2.</t>
  </si>
  <si>
    <t>2.1.</t>
  </si>
  <si>
    <t>2.3.</t>
  </si>
  <si>
    <t>Сальдо
 на 01.01
+экономия
-перерасход</t>
  </si>
  <si>
    <t>год</t>
  </si>
  <si>
    <t>взаимоотношения с населением по утвержденному тарифу, руб.</t>
  </si>
  <si>
    <t>прочие доходы, руб.</t>
  </si>
  <si>
    <t>ИТОГО
ДОХОДОВ</t>
  </si>
  <si>
    <t>результат
 за год
(+эконом., 
-перерасх.)</t>
  </si>
  <si>
    <t>начислено</t>
  </si>
  <si>
    <t>оплачено</t>
  </si>
  <si>
    <t>результат
(+долг, 
-перепл.)</t>
  </si>
  <si>
    <t>бюджетные
средства по ФЗ-185</t>
  </si>
  <si>
    <t>тек. рем.</t>
  </si>
  <si>
    <t>кап.рем.</t>
  </si>
  <si>
    <t>итого</t>
  </si>
  <si>
    <t>обслуж.
+ тек.р.</t>
  </si>
  <si>
    <t>Итого</t>
  </si>
  <si>
    <t>Д.Ю. Меркушев</t>
  </si>
  <si>
    <t>Количество этажей</t>
  </si>
  <si>
    <t>S жилых и нежилых 
помещений, кв.м.</t>
  </si>
  <si>
    <t>Количество подъездов</t>
  </si>
  <si>
    <t>Количество квартир</t>
  </si>
  <si>
    <t>№ п/п</t>
  </si>
  <si>
    <t>Периодичность 
работ</t>
  </si>
  <si>
    <t>1.</t>
  </si>
  <si>
    <t>Доходы по договору</t>
  </si>
  <si>
    <t>2.</t>
  </si>
  <si>
    <t>Затраты на содержание общедомового имущества</t>
  </si>
  <si>
    <t>по графику 40-час. рабочей недели; 
(круглосуточно - 
аварийное 
обслуживание 
инженерного оборудования, 
обслуживание лифтов)</t>
  </si>
  <si>
    <t>Текущий ремонт</t>
  </si>
  <si>
    <t>по плану работ</t>
  </si>
  <si>
    <t>Всего затрат:</t>
  </si>
  <si>
    <t>Всего доходов по договору оказания услуг</t>
  </si>
  <si>
    <t>3.</t>
  </si>
  <si>
    <t>Капитальный ремонт</t>
  </si>
  <si>
    <t>Работы и услуги, выполняемые по условиям договора, 
согласно приложения №1, необходимые для 
надлежащего содержания несущих конструкций, 
оборудования и систем инженерно-технического 
обеспечения, входящих в состав общего имущества 
МКД в соответствии с Постановлением Пр-ва РФ от 
03.04.2013 г. №290 "О минимальном перечне услуг и 
работ, необходимых для обеспечения надлежащего 
содержания общего имущества в МКД, и порядке их 
оказания и выполнения"</t>
  </si>
  <si>
    <t>- доходы от аренды общедомового имущества МКД</t>
  </si>
  <si>
    <t>- бюджетные средства по ФЗ-185</t>
  </si>
  <si>
    <t>Всего доходов</t>
  </si>
  <si>
    <t xml:space="preserve"> - оплачено на содержание и текущий ремонт общего имущества МКД</t>
  </si>
  <si>
    <t xml:space="preserve"> - оплачено на капитальный ремонт общего имущества МКД</t>
  </si>
  <si>
    <t>Вышеперечисленные услуги выполнены полностью и в срок.</t>
  </si>
  <si>
    <t>Заказчик претензии по объему, качеству и срокам оказания услуг не имеет.</t>
  </si>
  <si>
    <t>2015г</t>
  </si>
  <si>
    <t>2016г</t>
  </si>
  <si>
    <t>2017г</t>
  </si>
  <si>
    <t>4.</t>
  </si>
  <si>
    <t>Содержание и уборка придомовой территории</t>
  </si>
  <si>
    <t>Индивидуальный предприниаматель ___________________ Д.Ю. Меркушев</t>
  </si>
  <si>
    <t>Принято:</t>
  </si>
  <si>
    <t>АКТ
с 16.02.2014г по 31.12.2014г.
 о выполненнии условий  договора  управления № б/н от 16.02.2014г., 
заключенного между ИП Меркушевым Д.Ю и ЖСК № 2
по адресу:  ул. К. Маркса, 29</t>
  </si>
  <si>
    <t>Финансовый результат (+ экономия, - перерасход) с 16.02.2014г по 31.12.2014г.</t>
  </si>
  <si>
    <t>Тариф 
с 16.02.2014г. 
по 31.12.14г. 
руб.</t>
  </si>
  <si>
    <t>Стоимость 
работ 
с 16 февраля -
декабрь 
2014г.
руб.</t>
  </si>
  <si>
    <t>5=((гр.4*Sдома/28*13)+ (гр.4*Sдома*8мес.)</t>
  </si>
  <si>
    <t>ул. К. Маркса, 29</t>
  </si>
  <si>
    <t xml:space="preserve">  Представитель ЖСК № 2 Гладских Елена Леровна с одной стороны и Индивидуальный предприниматель Меркушев Дмитрий Юрьевич, действующего на основании Устава, с другой стороны, составили настоящий акт о выполненных работах с 16.02.2014г по 31.12.2014г.</t>
  </si>
  <si>
    <t>Представитель ЖСК № 2_____________________Е.Л. Гладских</t>
  </si>
  <si>
    <t xml:space="preserve"> - оплачено за содержание и уборку придомовой территории</t>
  </si>
  <si>
    <t>аренда общего имущества МКД</t>
  </si>
  <si>
    <t>Содержание общего имущества</t>
  </si>
  <si>
    <t>содерж. и уборка придо.террит.</t>
  </si>
  <si>
    <t>уборка придом. террит.</t>
  </si>
  <si>
    <t>6=3+4+5</t>
  </si>
  <si>
    <t>10=7+8+9</t>
  </si>
  <si>
    <t>11=6-10</t>
  </si>
  <si>
    <t>19=15+16+17+18</t>
  </si>
  <si>
    <t>20=14-19</t>
  </si>
  <si>
    <t>ИП Меркушев Д.Ю.            ___________________________</t>
  </si>
  <si>
    <t>ОТЧЕТ
по договору управления МКД № б/н от 16.02.2014г., 
заключенного между ИП Меркушевым Д.Ю и ЖСК № 2
по адресу:  ул. К. Маркса, 29</t>
  </si>
  <si>
    <t>с 16.02.14
по 31.12.14.</t>
  </si>
  <si>
    <t>АКТ
за 2015 г.
 о выполненнии условий  договора  управления № б/н от 16.02.2014г., 
заключенного между ИП Меркушевым Д.Ю и ЖСК № 2
по адресу:  ул. К. Маркса, 29</t>
  </si>
  <si>
    <t>Финансовый результат (+ экономия, - перерасход) за 2015 г.</t>
  </si>
  <si>
    <t>14=
10+12+13</t>
  </si>
  <si>
    <t>Стоимость 
работ 
январь-
декабрь 
2015г.
руб.</t>
  </si>
  <si>
    <t>Тариф 
с 01.01.15 г. по31.12.15г. 
руб.</t>
  </si>
  <si>
    <t>6=(гр.5*Sдома*12мес.)</t>
  </si>
  <si>
    <t>корректировка ( вывоз крупногабаритного мусора)</t>
  </si>
  <si>
    <t>корректировка ( очистка от снега придомовой тер.-рии грейдером)</t>
  </si>
  <si>
    <t>АКТ
за 2016 г.
 о выполненнии условий  договора  управления № б/н от 16.02.2014г., 
заключенного между ИП Меркушевым Д.Ю и ЖСК № 2
по адресу:  ул. К. Маркса, 29</t>
  </si>
  <si>
    <t xml:space="preserve">  Представитель ЖСК № 2 Гладских Елена Леровна с одной стороны и Индивидуальный предприниматель Меркушев Дмитрий Юрьевич, действующего на основании Устава, с другой стороны, составили настоящий акт о выполненных работах за 2016 г.</t>
  </si>
  <si>
    <t xml:space="preserve">  Представитель ЖСК № 2 Гладских Елена Леровна с одной стороны и Индивидуальный предприниматель Меркушев Дмитрий Юрьевич, действующего на основании Устава, с другой стороны, составили настоящий акт о выполненных работах за 2015 г.</t>
  </si>
  <si>
    <t>Тариф 
с 01.01.16 г. по31.12.16г. 
руб.</t>
  </si>
  <si>
    <t>Стоимость 
работ 
январь-
декабрь 
2016г.
руб.</t>
  </si>
  <si>
    <t>Финансовый результат (+ экономия, - перерасход) за 2016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</si>
</sst>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1" xfId="0" applyFont="1" applyBorder="1"/>
    <xf numFmtId="4" fontId="0" fillId="0" borderId="1" xfId="0" applyNumberFormat="1" applyBorder="1"/>
    <xf numFmtId="0" fontId="0" fillId="0" borderId="1" xfId="0" applyBorder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4" fontId="4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0" fillId="0" borderId="16" xfId="0" applyNumberFormat="1" applyBorder="1" applyAlignment="1"/>
    <xf numFmtId="4" fontId="0" fillId="0" borderId="17" xfId="0" applyNumberFormat="1" applyBorder="1" applyAlignment="1"/>
    <xf numFmtId="4" fontId="0" fillId="0" borderId="18" xfId="0" applyNumberFormat="1" applyBorder="1" applyAlignment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opLeftCell="A10" workbookViewId="0">
      <selection activeCell="E5" sqref="E5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3.7109375" customWidth="1"/>
    <col min="7" max="7" width="19.7109375" customWidth="1"/>
  </cols>
  <sheetData>
    <row r="1" spans="1:7" ht="105" customHeight="1">
      <c r="A1" s="80" t="s">
        <v>53</v>
      </c>
      <c r="B1" s="81"/>
      <c r="C1" s="81"/>
      <c r="D1" s="81"/>
      <c r="E1" s="81"/>
      <c r="F1" s="81"/>
      <c r="G1" s="81"/>
    </row>
    <row r="2" spans="1:7" ht="66" customHeight="1">
      <c r="A2" s="75" t="s">
        <v>59</v>
      </c>
      <c r="B2" s="76"/>
      <c r="C2" s="76"/>
      <c r="D2" s="76"/>
      <c r="E2" s="76"/>
      <c r="F2" s="76"/>
      <c r="G2" s="76"/>
    </row>
    <row r="3" spans="1:7" ht="15.75">
      <c r="A3" s="10"/>
      <c r="B3" s="10"/>
      <c r="C3" s="10"/>
      <c r="D3" s="10"/>
      <c r="E3" s="10"/>
      <c r="F3" s="10"/>
      <c r="G3" s="10"/>
    </row>
    <row r="4" spans="1:7" ht="18.75">
      <c r="A4" s="11" t="s">
        <v>0</v>
      </c>
      <c r="B4" s="11" t="s">
        <v>58</v>
      </c>
      <c r="C4" s="10"/>
      <c r="D4" s="10"/>
      <c r="E4" s="10"/>
      <c r="F4" s="10"/>
      <c r="G4" s="10"/>
    </row>
    <row r="5" spans="1:7" ht="31.5">
      <c r="A5" s="10"/>
      <c r="B5" s="12" t="s">
        <v>21</v>
      </c>
      <c r="C5" s="45">
        <v>4</v>
      </c>
      <c r="D5" s="14" t="s">
        <v>22</v>
      </c>
      <c r="E5" s="15">
        <v>1279.5999999999999</v>
      </c>
      <c r="F5" s="10"/>
      <c r="G5" s="10"/>
    </row>
    <row r="6" spans="1:7" ht="15.75">
      <c r="A6" s="10"/>
      <c r="B6" s="12" t="s">
        <v>23</v>
      </c>
      <c r="C6" s="13">
        <v>2</v>
      </c>
      <c r="D6" s="13" t="s">
        <v>24</v>
      </c>
      <c r="E6" s="13">
        <v>27</v>
      </c>
      <c r="F6" s="10"/>
      <c r="G6" s="10"/>
    </row>
    <row r="7" spans="1:7" ht="15.75">
      <c r="A7" s="10"/>
      <c r="B7" s="10"/>
      <c r="C7" s="10"/>
      <c r="D7" s="10"/>
      <c r="E7" s="10"/>
      <c r="F7" s="10"/>
      <c r="G7" s="10"/>
    </row>
    <row r="8" spans="1:7" ht="16.5" thickBot="1">
      <c r="A8" s="10"/>
      <c r="B8" s="10"/>
      <c r="C8" s="10"/>
      <c r="D8" s="10"/>
      <c r="E8" s="10"/>
      <c r="F8" s="10"/>
      <c r="G8" s="10"/>
    </row>
    <row r="9" spans="1:7" ht="94.5">
      <c r="A9" s="16" t="s">
        <v>25</v>
      </c>
      <c r="B9" s="82" t="s">
        <v>1</v>
      </c>
      <c r="C9" s="83"/>
      <c r="D9" s="84"/>
      <c r="E9" s="17" t="s">
        <v>26</v>
      </c>
      <c r="F9" s="17" t="s">
        <v>55</v>
      </c>
      <c r="G9" s="35" t="s">
        <v>56</v>
      </c>
    </row>
    <row r="10" spans="1:7" ht="25.5">
      <c r="A10" s="18">
        <v>1</v>
      </c>
      <c r="B10" s="85">
        <v>2</v>
      </c>
      <c r="C10" s="86"/>
      <c r="D10" s="87"/>
      <c r="E10" s="32">
        <v>3</v>
      </c>
      <c r="F10" s="33">
        <v>4</v>
      </c>
      <c r="G10" s="36" t="s">
        <v>57</v>
      </c>
    </row>
    <row r="11" spans="1:7" ht="15.75">
      <c r="A11" s="18" t="s">
        <v>27</v>
      </c>
      <c r="B11" s="85" t="s">
        <v>28</v>
      </c>
      <c r="C11" s="86"/>
      <c r="D11" s="86"/>
      <c r="E11" s="87"/>
      <c r="F11" s="19"/>
      <c r="G11" s="20"/>
    </row>
    <row r="12" spans="1:7" ht="15.75">
      <c r="A12" s="21"/>
      <c r="B12" s="68" t="s">
        <v>42</v>
      </c>
      <c r="C12" s="69"/>
      <c r="D12" s="69"/>
      <c r="E12" s="70"/>
      <c r="F12" s="19">
        <v>9.66</v>
      </c>
      <c r="G12" s="39">
        <v>135927.32999999999</v>
      </c>
    </row>
    <row r="13" spans="1:7" ht="15.75">
      <c r="A13" s="21"/>
      <c r="B13" s="68" t="s">
        <v>43</v>
      </c>
      <c r="C13" s="69"/>
      <c r="D13" s="69"/>
      <c r="E13" s="70"/>
      <c r="F13" s="37">
        <v>3.17</v>
      </c>
      <c r="G13" s="39">
        <v>32462.87</v>
      </c>
    </row>
    <row r="14" spans="1:7" ht="15.75">
      <c r="A14" s="21"/>
      <c r="B14" s="68" t="s">
        <v>61</v>
      </c>
      <c r="C14" s="69"/>
      <c r="D14" s="69"/>
      <c r="E14" s="74"/>
      <c r="F14" s="42">
        <v>3</v>
      </c>
      <c r="G14" s="43">
        <v>31654.44</v>
      </c>
    </row>
    <row r="15" spans="1:7" ht="15.75">
      <c r="A15" s="21"/>
      <c r="B15" s="55" t="s">
        <v>35</v>
      </c>
      <c r="C15" s="56"/>
      <c r="D15" s="56"/>
      <c r="E15" s="57"/>
      <c r="F15" s="19"/>
      <c r="G15" s="40">
        <f>SUM(G12:G14)</f>
        <v>200044.63999999998</v>
      </c>
    </row>
    <row r="16" spans="1:7" ht="15.75">
      <c r="A16" s="21"/>
      <c r="B16" s="68" t="s">
        <v>39</v>
      </c>
      <c r="C16" s="69"/>
      <c r="D16" s="69"/>
      <c r="E16" s="70"/>
      <c r="F16" s="19"/>
      <c r="G16" s="41">
        <v>0</v>
      </c>
    </row>
    <row r="17" spans="1:7" ht="15.75">
      <c r="A17" s="21"/>
      <c r="B17" s="68" t="s">
        <v>40</v>
      </c>
      <c r="C17" s="69"/>
      <c r="D17" s="69"/>
      <c r="E17" s="70"/>
      <c r="F17" s="19"/>
      <c r="G17" s="41">
        <v>0</v>
      </c>
    </row>
    <row r="18" spans="1:7" ht="15.75">
      <c r="A18" s="21"/>
      <c r="B18" s="55" t="s">
        <v>41</v>
      </c>
      <c r="C18" s="56"/>
      <c r="D18" s="56"/>
      <c r="E18" s="57"/>
      <c r="F18" s="19"/>
      <c r="G18" s="40">
        <f>G15+G16+G17</f>
        <v>200044.63999999998</v>
      </c>
    </row>
    <row r="19" spans="1:7" ht="15.75">
      <c r="A19" s="21"/>
      <c r="B19" s="55"/>
      <c r="C19" s="56"/>
      <c r="D19" s="56"/>
      <c r="E19" s="57"/>
      <c r="F19" s="19"/>
      <c r="G19" s="20"/>
    </row>
    <row r="20" spans="1:7" ht="18.75">
      <c r="A20" s="18" t="s">
        <v>29</v>
      </c>
      <c r="B20" s="71" t="s">
        <v>30</v>
      </c>
      <c r="C20" s="72"/>
      <c r="D20" s="72"/>
      <c r="E20" s="73"/>
      <c r="F20" s="19"/>
      <c r="G20" s="20"/>
    </row>
    <row r="21" spans="1:7" ht="114.75">
      <c r="A21" s="18" t="s">
        <v>3</v>
      </c>
      <c r="B21" s="77" t="s">
        <v>38</v>
      </c>
      <c r="C21" s="78"/>
      <c r="D21" s="79"/>
      <c r="E21" s="22" t="s">
        <v>31</v>
      </c>
      <c r="F21" s="19">
        <v>8.67</v>
      </c>
      <c r="G21" s="25">
        <f>ROUND(($E$5*F21/28*13)+($E$5*F21*10),2)</f>
        <v>116092.17</v>
      </c>
    </row>
    <row r="22" spans="1:7" ht="15.75">
      <c r="A22" s="18" t="s">
        <v>2</v>
      </c>
      <c r="B22" s="55" t="s">
        <v>32</v>
      </c>
      <c r="C22" s="56"/>
      <c r="D22" s="57"/>
      <c r="E22" s="23" t="s">
        <v>33</v>
      </c>
      <c r="F22" s="32">
        <v>0.99</v>
      </c>
      <c r="G22" s="25">
        <v>13003.42</v>
      </c>
    </row>
    <row r="23" spans="1:7" ht="15.75">
      <c r="A23" s="18" t="s">
        <v>4</v>
      </c>
      <c r="B23" s="55" t="s">
        <v>34</v>
      </c>
      <c r="C23" s="56"/>
      <c r="D23" s="56"/>
      <c r="E23" s="57"/>
      <c r="F23" s="32">
        <f>SUM(F21:F22)</f>
        <v>9.66</v>
      </c>
      <c r="G23" s="25">
        <f>SUM(G21:G22)</f>
        <v>129095.59</v>
      </c>
    </row>
    <row r="24" spans="1:7" ht="16.5" thickBot="1">
      <c r="A24" s="26" t="s">
        <v>36</v>
      </c>
      <c r="B24" s="58" t="s">
        <v>37</v>
      </c>
      <c r="C24" s="59"/>
      <c r="D24" s="60"/>
      <c r="E24" s="27" t="s">
        <v>33</v>
      </c>
      <c r="F24" s="28">
        <f>F13</f>
        <v>3.17</v>
      </c>
      <c r="G24" s="25">
        <v>89995.72</v>
      </c>
    </row>
    <row r="25" spans="1:7" ht="16.5" thickBot="1">
      <c r="A25" s="26" t="s">
        <v>49</v>
      </c>
      <c r="B25" s="58" t="s">
        <v>50</v>
      </c>
      <c r="C25" s="59"/>
      <c r="D25" s="60"/>
      <c r="E25" s="23" t="s">
        <v>33</v>
      </c>
      <c r="F25" s="38">
        <v>3</v>
      </c>
      <c r="G25" s="25">
        <f>ROUND(($E$5*F25/28*13)+($E$5*F25*10),2)</f>
        <v>40170.300000000003</v>
      </c>
    </row>
    <row r="26" spans="1:7" ht="15.75">
      <c r="A26" s="21"/>
      <c r="B26" s="55" t="s">
        <v>34</v>
      </c>
      <c r="C26" s="56"/>
      <c r="D26" s="56"/>
      <c r="E26" s="57"/>
      <c r="F26" s="19"/>
      <c r="G26" s="25">
        <f>SUM(G23:G25)</f>
        <v>259261.61</v>
      </c>
    </row>
    <row r="27" spans="1:7" ht="30.75" customHeight="1" thickBot="1">
      <c r="A27" s="65" t="s">
        <v>54</v>
      </c>
      <c r="B27" s="66"/>
      <c r="C27" s="66"/>
      <c r="D27" s="66"/>
      <c r="E27" s="67"/>
      <c r="F27" s="30"/>
      <c r="G27" s="29">
        <f>G18-G26</f>
        <v>-59216.97</v>
      </c>
    </row>
    <row r="28" spans="1:7" ht="15.75">
      <c r="A28" s="10"/>
      <c r="B28" s="10"/>
      <c r="C28" s="10"/>
      <c r="D28" s="10"/>
      <c r="E28" s="10"/>
      <c r="F28" s="10"/>
      <c r="G28" s="10"/>
    </row>
    <row r="29" spans="1:7" ht="16.5">
      <c r="A29" s="31" t="s">
        <v>44</v>
      </c>
      <c r="B29" s="10"/>
      <c r="C29" s="10"/>
      <c r="D29" s="10"/>
      <c r="E29" s="10"/>
      <c r="F29" s="10"/>
      <c r="G29" s="10"/>
    </row>
    <row r="30" spans="1:7" ht="17.25" thickBot="1">
      <c r="A30" s="31" t="s">
        <v>45</v>
      </c>
      <c r="B30" s="10"/>
      <c r="C30" s="10"/>
      <c r="D30" s="10"/>
      <c r="E30" s="10"/>
      <c r="F30" s="10"/>
      <c r="G30" s="10"/>
    </row>
    <row r="31" spans="1:7" ht="15.75">
      <c r="A31" s="63"/>
      <c r="B31" s="64"/>
      <c r="C31" s="64"/>
      <c r="D31" s="64"/>
      <c r="E31" s="64"/>
      <c r="F31" s="10"/>
      <c r="G31" s="10"/>
    </row>
    <row r="32" spans="1:7" ht="15.75">
      <c r="A32" s="10"/>
      <c r="B32" s="10"/>
      <c r="C32" s="10"/>
      <c r="D32" s="10"/>
      <c r="E32" s="10"/>
      <c r="F32" s="10"/>
      <c r="G32" s="10"/>
    </row>
    <row r="33" spans="1:7" ht="18.75">
      <c r="A33" s="10"/>
      <c r="B33" s="62" t="s">
        <v>51</v>
      </c>
      <c r="C33" s="62"/>
      <c r="D33" s="62"/>
      <c r="E33" s="62"/>
      <c r="F33" s="62"/>
      <c r="G33" s="24"/>
    </row>
    <row r="34" spans="1:7" ht="15.75">
      <c r="A34" s="10"/>
      <c r="B34" s="10"/>
      <c r="C34" s="10"/>
      <c r="D34" s="10"/>
      <c r="E34" s="10"/>
      <c r="F34" s="10"/>
      <c r="G34" s="10"/>
    </row>
    <row r="35" spans="1:7" ht="15.75">
      <c r="A35" s="10"/>
      <c r="B35" s="10"/>
      <c r="C35" s="10"/>
      <c r="D35" s="10"/>
      <c r="E35" s="10"/>
      <c r="F35" s="10"/>
      <c r="G35" s="10"/>
    </row>
    <row r="36" spans="1:7" ht="15.75">
      <c r="A36" s="10"/>
      <c r="B36" s="34" t="s">
        <v>52</v>
      </c>
      <c r="C36" s="10"/>
      <c r="D36" s="10"/>
      <c r="E36" s="10"/>
      <c r="F36" s="10"/>
      <c r="G36" s="10"/>
    </row>
    <row r="37" spans="1:7" ht="15.75">
      <c r="A37" s="10"/>
      <c r="B37" s="61" t="s">
        <v>60</v>
      </c>
      <c r="C37" s="61"/>
      <c r="D37" s="61"/>
      <c r="E37" s="61"/>
      <c r="F37" s="61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  <row r="48" spans="1:7" ht="15.75">
      <c r="A48" s="10"/>
      <c r="B48" s="10"/>
      <c r="C48" s="10"/>
      <c r="D48" s="10"/>
      <c r="E48" s="10"/>
      <c r="F48" s="10"/>
      <c r="G48" s="10"/>
    </row>
    <row r="49" spans="1:7" ht="15.75">
      <c r="A49" s="10"/>
      <c r="B49" s="10"/>
      <c r="C49" s="10"/>
      <c r="D49" s="10"/>
      <c r="E49" s="10"/>
      <c r="F49" s="10"/>
      <c r="G49" s="10"/>
    </row>
  </sheetData>
  <mergeCells count="24">
    <mergeCell ref="A2:G2"/>
    <mergeCell ref="B21:D21"/>
    <mergeCell ref="B22:D22"/>
    <mergeCell ref="A1:G1"/>
    <mergeCell ref="B9:D9"/>
    <mergeCell ref="B10:D10"/>
    <mergeCell ref="B11:E11"/>
    <mergeCell ref="B12:E12"/>
    <mergeCell ref="B17:E17"/>
    <mergeCell ref="B18:E18"/>
    <mergeCell ref="B13:E13"/>
    <mergeCell ref="B19:E19"/>
    <mergeCell ref="B20:E20"/>
    <mergeCell ref="B15:E15"/>
    <mergeCell ref="B16:E16"/>
    <mergeCell ref="B14:E14"/>
    <mergeCell ref="B23:E23"/>
    <mergeCell ref="B24:D24"/>
    <mergeCell ref="B26:E26"/>
    <mergeCell ref="B25:D25"/>
    <mergeCell ref="B37:F37"/>
    <mergeCell ref="B33:F33"/>
    <mergeCell ref="A31:E31"/>
    <mergeCell ref="A27:E27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A3" sqref="A3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7" bestFit="1" customWidth="1"/>
    <col min="6" max="6" width="13.7109375" customWidth="1"/>
    <col min="7" max="7" width="21" customWidth="1"/>
  </cols>
  <sheetData>
    <row r="1" spans="1:7" ht="105" customHeight="1">
      <c r="A1" s="80" t="s">
        <v>74</v>
      </c>
      <c r="B1" s="80"/>
      <c r="C1" s="80"/>
      <c r="D1" s="80"/>
      <c r="E1" s="80"/>
      <c r="F1" s="80"/>
      <c r="G1" s="80"/>
    </row>
    <row r="2" spans="1:7" ht="66" customHeight="1">
      <c r="A2" s="88" t="s">
        <v>84</v>
      </c>
      <c r="B2" s="88"/>
      <c r="C2" s="88"/>
      <c r="D2" s="88"/>
      <c r="E2" s="88"/>
      <c r="F2" s="88"/>
      <c r="G2" s="88"/>
    </row>
    <row r="3" spans="1:7" ht="15.75">
      <c r="A3" s="10"/>
      <c r="B3" s="10"/>
      <c r="C3" s="10"/>
      <c r="D3" s="10"/>
      <c r="E3" s="10"/>
      <c r="F3" s="10"/>
    </row>
    <row r="4" spans="1:7" ht="18.75">
      <c r="A4" s="11" t="s">
        <v>0</v>
      </c>
      <c r="B4" s="11" t="s">
        <v>58</v>
      </c>
      <c r="C4" s="10"/>
      <c r="D4" s="10"/>
      <c r="E4" s="10"/>
      <c r="F4" s="10"/>
    </row>
    <row r="5" spans="1:7" ht="31.5">
      <c r="A5" s="10"/>
      <c r="B5" s="12" t="s">
        <v>21</v>
      </c>
      <c r="C5" s="45">
        <v>4</v>
      </c>
      <c r="D5" s="14" t="s">
        <v>22</v>
      </c>
      <c r="E5" s="15">
        <v>1279.5999999999999</v>
      </c>
      <c r="F5" s="10"/>
    </row>
    <row r="6" spans="1:7" ht="15.75">
      <c r="A6" s="10"/>
      <c r="B6" s="12" t="s">
        <v>23</v>
      </c>
      <c r="C6" s="13">
        <v>2</v>
      </c>
      <c r="D6" s="13" t="s">
        <v>24</v>
      </c>
      <c r="E6" s="13">
        <v>27</v>
      </c>
      <c r="F6" s="10"/>
    </row>
    <row r="7" spans="1:7" ht="15.75">
      <c r="A7" s="10"/>
      <c r="B7" s="10"/>
      <c r="C7" s="10"/>
      <c r="D7" s="10"/>
      <c r="E7" s="10"/>
      <c r="F7" s="10"/>
    </row>
    <row r="8" spans="1:7" ht="16.5" thickBot="1">
      <c r="A8" s="10"/>
      <c r="B8" s="10"/>
      <c r="C8" s="10"/>
      <c r="D8" s="10"/>
      <c r="E8" s="10"/>
      <c r="F8" s="10"/>
    </row>
    <row r="9" spans="1:7" ht="94.5">
      <c r="A9" s="16" t="s">
        <v>25</v>
      </c>
      <c r="B9" s="82" t="s">
        <v>1</v>
      </c>
      <c r="C9" s="83"/>
      <c r="D9" s="84"/>
      <c r="E9" s="17" t="s">
        <v>26</v>
      </c>
      <c r="F9" s="17" t="s">
        <v>78</v>
      </c>
      <c r="G9" s="35" t="s">
        <v>77</v>
      </c>
    </row>
    <row r="10" spans="1:7" ht="15.75">
      <c r="A10" s="18">
        <v>1</v>
      </c>
      <c r="B10" s="85">
        <v>2</v>
      </c>
      <c r="C10" s="86"/>
      <c r="D10" s="87"/>
      <c r="E10" s="32">
        <v>3</v>
      </c>
      <c r="F10" s="33">
        <v>4</v>
      </c>
      <c r="G10" s="36" t="s">
        <v>79</v>
      </c>
    </row>
    <row r="11" spans="1:7" ht="15.75">
      <c r="A11" s="18" t="s">
        <v>27</v>
      </c>
      <c r="B11" s="85" t="s">
        <v>28</v>
      </c>
      <c r="C11" s="86"/>
      <c r="D11" s="86"/>
      <c r="E11" s="87"/>
      <c r="F11" s="19"/>
      <c r="G11" s="20"/>
    </row>
    <row r="12" spans="1:7" ht="15.75">
      <c r="A12" s="21"/>
      <c r="B12" s="68" t="s">
        <v>42</v>
      </c>
      <c r="C12" s="69"/>
      <c r="D12" s="69"/>
      <c r="E12" s="70"/>
      <c r="F12" s="19">
        <v>8.42</v>
      </c>
      <c r="G12" s="39">
        <v>113828.62</v>
      </c>
    </row>
    <row r="13" spans="1:7" ht="15.75">
      <c r="A13" s="21"/>
      <c r="B13" s="68" t="s">
        <v>61</v>
      </c>
      <c r="C13" s="69"/>
      <c r="D13" s="69"/>
      <c r="E13" s="74"/>
      <c r="F13" s="42">
        <v>2.73</v>
      </c>
      <c r="G13" s="43">
        <v>35933.269999999997</v>
      </c>
    </row>
    <row r="14" spans="1:7" ht="15.75">
      <c r="A14" s="21"/>
      <c r="B14" s="55" t="s">
        <v>35</v>
      </c>
      <c r="C14" s="56"/>
      <c r="D14" s="56"/>
      <c r="E14" s="57"/>
      <c r="F14" s="19"/>
      <c r="G14" s="40">
        <f>SUM(G12:G13)</f>
        <v>149761.88999999998</v>
      </c>
    </row>
    <row r="15" spans="1:7" ht="15.75">
      <c r="A15" s="21"/>
      <c r="B15" s="68" t="s">
        <v>39</v>
      </c>
      <c r="C15" s="69"/>
      <c r="D15" s="69"/>
      <c r="E15" s="70"/>
      <c r="F15" s="19"/>
      <c r="G15" s="41">
        <v>0</v>
      </c>
    </row>
    <row r="16" spans="1:7" ht="15.75">
      <c r="A16" s="21"/>
      <c r="B16" s="68" t="s">
        <v>40</v>
      </c>
      <c r="C16" s="69"/>
      <c r="D16" s="69"/>
      <c r="E16" s="70"/>
      <c r="F16" s="19"/>
      <c r="G16" s="41">
        <v>0</v>
      </c>
    </row>
    <row r="17" spans="1:7" ht="15.75">
      <c r="A17" s="21"/>
      <c r="B17" s="55" t="s">
        <v>41</v>
      </c>
      <c r="C17" s="56"/>
      <c r="D17" s="56"/>
      <c r="E17" s="57"/>
      <c r="F17" s="19"/>
      <c r="G17" s="40">
        <f>G14+G15+G16</f>
        <v>149761.88999999998</v>
      </c>
    </row>
    <row r="18" spans="1:7" ht="15.75">
      <c r="A18" s="21"/>
      <c r="B18" s="55"/>
      <c r="C18" s="56"/>
      <c r="D18" s="56"/>
      <c r="E18" s="57"/>
      <c r="F18" s="19"/>
      <c r="G18" s="20"/>
    </row>
    <row r="19" spans="1:7" ht="18.75">
      <c r="A19" s="18" t="s">
        <v>29</v>
      </c>
      <c r="B19" s="71" t="s">
        <v>30</v>
      </c>
      <c r="C19" s="72"/>
      <c r="D19" s="72"/>
      <c r="E19" s="73"/>
      <c r="F19" s="19"/>
      <c r="G19" s="20"/>
    </row>
    <row r="20" spans="1:7" ht="160.5" customHeight="1">
      <c r="A20" s="18" t="s">
        <v>3</v>
      </c>
      <c r="B20" s="77" t="s">
        <v>38</v>
      </c>
      <c r="C20" s="78"/>
      <c r="D20" s="79"/>
      <c r="E20" s="22" t="s">
        <v>31</v>
      </c>
      <c r="F20" s="19">
        <v>7.55</v>
      </c>
      <c r="G20" s="25">
        <f>ROUND(($E$5*F20*12),2)</f>
        <v>115931.76</v>
      </c>
    </row>
    <row r="21" spans="1:7" ht="15.75">
      <c r="A21" s="18" t="s">
        <v>2</v>
      </c>
      <c r="B21" s="55" t="s">
        <v>32</v>
      </c>
      <c r="C21" s="56"/>
      <c r="D21" s="57"/>
      <c r="E21" s="23" t="s">
        <v>33</v>
      </c>
      <c r="F21" s="32">
        <v>0.87</v>
      </c>
      <c r="G21" s="51">
        <v>11369.74</v>
      </c>
    </row>
    <row r="22" spans="1:7" ht="15.75">
      <c r="A22" s="18" t="s">
        <v>4</v>
      </c>
      <c r="B22" s="55" t="s">
        <v>34</v>
      </c>
      <c r="C22" s="56"/>
      <c r="D22" s="56"/>
      <c r="E22" s="57"/>
      <c r="F22" s="32">
        <f>SUM(F20:F21)</f>
        <v>8.42</v>
      </c>
      <c r="G22" s="51">
        <f>SUM(G20:G21)</f>
        <v>127301.5</v>
      </c>
    </row>
    <row r="23" spans="1:7" ht="16.5" thickBot="1">
      <c r="A23" s="26">
        <v>3</v>
      </c>
      <c r="B23" s="58" t="s">
        <v>50</v>
      </c>
      <c r="C23" s="59"/>
      <c r="D23" s="60"/>
      <c r="E23" s="23" t="s">
        <v>33</v>
      </c>
      <c r="F23" s="50">
        <v>2.73</v>
      </c>
      <c r="G23" s="25">
        <f>$E$5*F23*12</f>
        <v>41919.695999999996</v>
      </c>
    </row>
    <row r="24" spans="1:7" ht="15.75">
      <c r="A24" s="21"/>
      <c r="B24" s="55" t="s">
        <v>34</v>
      </c>
      <c r="C24" s="56"/>
      <c r="D24" s="56"/>
      <c r="E24" s="57"/>
      <c r="F24" s="19"/>
      <c r="G24" s="25">
        <f>SUM(G22:G23)</f>
        <v>169221.196</v>
      </c>
    </row>
    <row r="25" spans="1:7" ht="30.75" customHeight="1" thickBot="1">
      <c r="A25" s="65" t="s">
        <v>75</v>
      </c>
      <c r="B25" s="66"/>
      <c r="C25" s="66"/>
      <c r="D25" s="66"/>
      <c r="E25" s="67"/>
      <c r="F25" s="30"/>
      <c r="G25" s="29">
        <f>G17-G24</f>
        <v>-19459.306000000011</v>
      </c>
    </row>
    <row r="26" spans="1:7" ht="15.75">
      <c r="A26" s="10"/>
      <c r="B26" s="10"/>
      <c r="C26" s="10"/>
      <c r="D26" s="10"/>
      <c r="E26" s="10"/>
      <c r="F26" s="10"/>
    </row>
    <row r="27" spans="1:7" ht="16.5">
      <c r="A27" s="31" t="s">
        <v>44</v>
      </c>
      <c r="B27" s="10"/>
      <c r="C27" s="10"/>
      <c r="D27" s="10"/>
      <c r="E27" s="10"/>
      <c r="F27" s="10"/>
    </row>
    <row r="28" spans="1:7" ht="17.25" thickBot="1">
      <c r="A28" s="31" t="s">
        <v>45</v>
      </c>
      <c r="B28" s="10"/>
      <c r="C28" s="10"/>
      <c r="D28" s="10"/>
      <c r="E28" s="10"/>
      <c r="F28" s="10"/>
    </row>
    <row r="29" spans="1:7" ht="15.75">
      <c r="A29" s="63"/>
      <c r="B29" s="64"/>
      <c r="C29" s="64"/>
      <c r="D29" s="64"/>
      <c r="E29" s="64"/>
      <c r="F29" s="10"/>
    </row>
    <row r="30" spans="1:7" ht="15.75">
      <c r="A30" s="10"/>
      <c r="B30" s="10"/>
      <c r="C30" s="10"/>
      <c r="D30" s="10"/>
      <c r="E30" s="10"/>
      <c r="F30" s="10"/>
    </row>
    <row r="31" spans="1:7" ht="15.75">
      <c r="A31" s="10"/>
      <c r="B31" s="62" t="s">
        <v>51</v>
      </c>
      <c r="C31" s="62"/>
      <c r="D31" s="62"/>
      <c r="E31" s="62"/>
      <c r="F31" s="62"/>
    </row>
    <row r="32" spans="1:7" ht="15.75">
      <c r="A32" s="10"/>
      <c r="B32" s="10"/>
      <c r="C32" s="10"/>
      <c r="D32" s="10"/>
      <c r="E32" s="10"/>
      <c r="F32" s="10"/>
    </row>
    <row r="33" spans="1:6" ht="15.75">
      <c r="A33" s="10"/>
      <c r="B33" s="10"/>
      <c r="C33" s="10"/>
      <c r="D33" s="10"/>
      <c r="E33" s="10"/>
      <c r="F33" s="10"/>
    </row>
    <row r="34" spans="1:6" ht="15.75">
      <c r="A34" s="10"/>
      <c r="B34" s="34" t="s">
        <v>52</v>
      </c>
      <c r="C34" s="10"/>
      <c r="D34" s="10"/>
      <c r="E34" s="10"/>
      <c r="F34" s="10"/>
    </row>
    <row r="35" spans="1:6" ht="15.75">
      <c r="A35" s="10"/>
      <c r="B35" s="61" t="s">
        <v>60</v>
      </c>
      <c r="C35" s="61"/>
      <c r="D35" s="61"/>
      <c r="E35" s="61"/>
      <c r="F35" s="61"/>
    </row>
    <row r="36" spans="1:6" ht="15.75">
      <c r="A36" s="10"/>
      <c r="B36" s="10"/>
      <c r="C36" s="10"/>
      <c r="D36" s="10"/>
      <c r="E36" s="10"/>
      <c r="F36" s="10"/>
    </row>
    <row r="37" spans="1:6" ht="15.75">
      <c r="A37" s="10"/>
      <c r="B37" s="10"/>
      <c r="C37" s="10"/>
      <c r="D37" s="10"/>
      <c r="E37" s="10"/>
      <c r="F37" s="10"/>
    </row>
    <row r="38" spans="1:6" ht="15.75">
      <c r="A38" s="10"/>
      <c r="B38" s="10"/>
      <c r="C38" s="10"/>
      <c r="D38" s="10"/>
      <c r="E38" s="10"/>
      <c r="F38" s="10"/>
    </row>
    <row r="39" spans="1:6" ht="15.75">
      <c r="A39" s="10"/>
      <c r="B39" s="10"/>
      <c r="C39" s="10"/>
      <c r="D39" s="10"/>
      <c r="E39" s="10"/>
      <c r="F39" s="10"/>
    </row>
    <row r="40" spans="1:6" ht="15.75">
      <c r="A40" s="10"/>
      <c r="B40" s="10"/>
      <c r="C40" s="10"/>
      <c r="D40" s="10"/>
      <c r="E40" s="10"/>
      <c r="F40" s="10"/>
    </row>
    <row r="41" spans="1:6" ht="15.75">
      <c r="A41" s="10"/>
      <c r="B41" s="10"/>
      <c r="C41" s="10"/>
      <c r="D41" s="10"/>
      <c r="E41" s="10"/>
      <c r="F41" s="10"/>
    </row>
    <row r="42" spans="1:6" ht="15.75">
      <c r="A42" s="10"/>
      <c r="B42" s="10"/>
      <c r="C42" s="10"/>
      <c r="D42" s="10"/>
      <c r="E42" s="10"/>
      <c r="F42" s="10"/>
    </row>
    <row r="43" spans="1:6" ht="15.75">
      <c r="A43" s="10"/>
      <c r="B43" s="10"/>
      <c r="C43" s="10"/>
      <c r="D43" s="10"/>
      <c r="E43" s="10"/>
      <c r="F43" s="10"/>
    </row>
    <row r="44" spans="1:6" ht="15.75">
      <c r="A44" s="10"/>
      <c r="B44" s="10"/>
      <c r="C44" s="10"/>
      <c r="D44" s="10"/>
      <c r="E44" s="10"/>
      <c r="F44" s="10"/>
    </row>
    <row r="45" spans="1:6" ht="15.75">
      <c r="A45" s="10"/>
      <c r="B45" s="10"/>
      <c r="C45" s="10"/>
      <c r="D45" s="10"/>
      <c r="E45" s="10"/>
      <c r="F45" s="10"/>
    </row>
    <row r="46" spans="1:6" ht="15.75">
      <c r="A46" s="10"/>
      <c r="B46" s="10"/>
      <c r="C46" s="10"/>
      <c r="D46" s="10"/>
      <c r="E46" s="10"/>
      <c r="F46" s="10"/>
    </row>
    <row r="47" spans="1:6" ht="15.75">
      <c r="A47" s="10"/>
      <c r="B47" s="10"/>
      <c r="C47" s="10"/>
      <c r="D47" s="10"/>
      <c r="E47" s="10"/>
      <c r="F47" s="10"/>
    </row>
  </sheetData>
  <mergeCells count="22">
    <mergeCell ref="B22:E22"/>
    <mergeCell ref="B23:D23"/>
    <mergeCell ref="B9:D9"/>
    <mergeCell ref="B10:D10"/>
    <mergeCell ref="A29:E29"/>
    <mergeCell ref="B31:F31"/>
    <mergeCell ref="B11:E11"/>
    <mergeCell ref="B35:F35"/>
    <mergeCell ref="B18:E18"/>
    <mergeCell ref="B19:E19"/>
    <mergeCell ref="B20:D20"/>
    <mergeCell ref="B21:D21"/>
    <mergeCell ref="B24:E24"/>
    <mergeCell ref="A25:E25"/>
    <mergeCell ref="B15:E15"/>
    <mergeCell ref="B16:E16"/>
    <mergeCell ref="B17:E17"/>
    <mergeCell ref="A1:G1"/>
    <mergeCell ref="A2:G2"/>
    <mergeCell ref="B13:E13"/>
    <mergeCell ref="B14:E14"/>
    <mergeCell ref="B12:E12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G14" sqref="G14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7" bestFit="1" customWidth="1"/>
    <col min="6" max="6" width="13.7109375" customWidth="1"/>
    <col min="7" max="7" width="21" customWidth="1"/>
  </cols>
  <sheetData>
    <row r="1" spans="1:7" ht="105" customHeight="1">
      <c r="A1" s="80" t="s">
        <v>82</v>
      </c>
      <c r="B1" s="81"/>
      <c r="C1" s="81"/>
      <c r="D1" s="81"/>
      <c r="E1" s="81"/>
      <c r="F1" s="81"/>
    </row>
    <row r="2" spans="1:7" ht="66" customHeight="1">
      <c r="A2" s="75" t="s">
        <v>83</v>
      </c>
      <c r="B2" s="76"/>
      <c r="C2" s="76"/>
      <c r="D2" s="76"/>
      <c r="E2" s="76"/>
      <c r="F2" s="76"/>
    </row>
    <row r="3" spans="1:7" ht="15.75">
      <c r="A3" s="10"/>
      <c r="B3" s="10"/>
      <c r="C3" s="10"/>
      <c r="D3" s="10"/>
      <c r="E3" s="10"/>
      <c r="F3" s="10"/>
    </row>
    <row r="4" spans="1:7" ht="18.75">
      <c r="A4" s="11" t="s">
        <v>0</v>
      </c>
      <c r="B4" s="11" t="s">
        <v>58</v>
      </c>
      <c r="C4" s="10"/>
      <c r="D4" s="10"/>
      <c r="E4" s="10"/>
      <c r="F4" s="10"/>
    </row>
    <row r="5" spans="1:7" ht="31.5">
      <c r="A5" s="10"/>
      <c r="B5" s="12" t="s">
        <v>21</v>
      </c>
      <c r="C5" s="45">
        <v>4</v>
      </c>
      <c r="D5" s="14" t="s">
        <v>22</v>
      </c>
      <c r="E5" s="15">
        <v>1279.5999999999999</v>
      </c>
      <c r="F5" s="10"/>
    </row>
    <row r="6" spans="1:7" ht="15.75">
      <c r="A6" s="10"/>
      <c r="B6" s="12" t="s">
        <v>23</v>
      </c>
      <c r="C6" s="13">
        <v>2</v>
      </c>
      <c r="D6" s="13" t="s">
        <v>24</v>
      </c>
      <c r="E6" s="13">
        <v>27</v>
      </c>
      <c r="F6" s="10"/>
    </row>
    <row r="7" spans="1:7" ht="15.75">
      <c r="A7" s="10"/>
      <c r="B7" s="10"/>
      <c r="C7" s="10"/>
      <c r="D7" s="10"/>
      <c r="E7" s="10"/>
      <c r="F7" s="10"/>
    </row>
    <row r="8" spans="1:7" ht="16.5" thickBot="1">
      <c r="A8" s="10"/>
      <c r="B8" s="10"/>
      <c r="C8" s="10"/>
      <c r="D8" s="10"/>
      <c r="E8" s="10"/>
      <c r="F8" s="10"/>
    </row>
    <row r="9" spans="1:7" ht="94.5">
      <c r="A9" s="16" t="s">
        <v>25</v>
      </c>
      <c r="B9" s="82" t="s">
        <v>1</v>
      </c>
      <c r="C9" s="83"/>
      <c r="D9" s="84"/>
      <c r="E9" s="17" t="s">
        <v>26</v>
      </c>
      <c r="F9" s="17" t="s">
        <v>85</v>
      </c>
      <c r="G9" s="35" t="s">
        <v>86</v>
      </c>
    </row>
    <row r="10" spans="1:7" ht="15.75">
      <c r="A10" s="18">
        <v>1</v>
      </c>
      <c r="B10" s="85">
        <v>2</v>
      </c>
      <c r="C10" s="86"/>
      <c r="D10" s="87"/>
      <c r="E10" s="32">
        <v>3</v>
      </c>
      <c r="F10" s="33">
        <v>4</v>
      </c>
      <c r="G10" s="36" t="s">
        <v>79</v>
      </c>
    </row>
    <row r="11" spans="1:7" ht="15.75">
      <c r="A11" s="18" t="s">
        <v>27</v>
      </c>
      <c r="B11" s="85" t="s">
        <v>28</v>
      </c>
      <c r="C11" s="86"/>
      <c r="D11" s="86"/>
      <c r="E11" s="87"/>
      <c r="F11" s="19"/>
      <c r="G11" s="20"/>
    </row>
    <row r="12" spans="1:7" ht="15.75">
      <c r="A12" s="21"/>
      <c r="B12" s="68" t="s">
        <v>42</v>
      </c>
      <c r="C12" s="69"/>
      <c r="D12" s="69"/>
      <c r="E12" s="70"/>
      <c r="F12" s="19">
        <v>8.42</v>
      </c>
      <c r="G12" s="39">
        <v>124131.09</v>
      </c>
    </row>
    <row r="13" spans="1:7" ht="15.75">
      <c r="A13" s="21"/>
      <c r="B13" s="68" t="s">
        <v>61</v>
      </c>
      <c r="C13" s="69"/>
      <c r="D13" s="69"/>
      <c r="E13" s="74"/>
      <c r="F13" s="42">
        <v>2.73</v>
      </c>
      <c r="G13" s="43">
        <v>37212.639999999999</v>
      </c>
    </row>
    <row r="14" spans="1:7" ht="15.75">
      <c r="A14" s="21"/>
      <c r="B14" s="55" t="s">
        <v>35</v>
      </c>
      <c r="C14" s="56"/>
      <c r="D14" s="56"/>
      <c r="E14" s="57"/>
      <c r="F14" s="19"/>
      <c r="G14" s="40">
        <f>SUM(G12:G13)</f>
        <v>161343.72999999998</v>
      </c>
    </row>
    <row r="15" spans="1:7" ht="15.75">
      <c r="A15" s="21"/>
      <c r="B15" s="68" t="s">
        <v>39</v>
      </c>
      <c r="C15" s="69"/>
      <c r="D15" s="69"/>
      <c r="E15" s="70"/>
      <c r="F15" s="19"/>
      <c r="G15" s="41">
        <v>0</v>
      </c>
    </row>
    <row r="16" spans="1:7" ht="15.75">
      <c r="A16" s="21"/>
      <c r="B16" s="68" t="s">
        <v>40</v>
      </c>
      <c r="C16" s="69"/>
      <c r="D16" s="69"/>
      <c r="E16" s="70"/>
      <c r="F16" s="19"/>
      <c r="G16" s="41">
        <v>0</v>
      </c>
    </row>
    <row r="17" spans="1:7" ht="15.75">
      <c r="A17" s="21"/>
      <c r="B17" s="55" t="s">
        <v>41</v>
      </c>
      <c r="C17" s="56"/>
      <c r="D17" s="56"/>
      <c r="E17" s="57"/>
      <c r="F17" s="19"/>
      <c r="G17" s="40">
        <f>G14+G15+G16</f>
        <v>161343.72999999998</v>
      </c>
    </row>
    <row r="18" spans="1:7" ht="15.75">
      <c r="A18" s="21"/>
      <c r="B18" s="55"/>
      <c r="C18" s="56"/>
      <c r="D18" s="56"/>
      <c r="E18" s="57"/>
      <c r="F18" s="19"/>
      <c r="G18" s="20"/>
    </row>
    <row r="19" spans="1:7" ht="18.75">
      <c r="A19" s="18" t="s">
        <v>29</v>
      </c>
      <c r="B19" s="71" t="s">
        <v>30</v>
      </c>
      <c r="C19" s="72"/>
      <c r="D19" s="72"/>
      <c r="E19" s="73"/>
      <c r="F19" s="19"/>
      <c r="G19" s="20"/>
    </row>
    <row r="20" spans="1:7" ht="160.5" customHeight="1">
      <c r="A20" s="18" t="s">
        <v>3</v>
      </c>
      <c r="B20" s="77" t="s">
        <v>38</v>
      </c>
      <c r="C20" s="78"/>
      <c r="D20" s="79"/>
      <c r="E20" s="22" t="s">
        <v>31</v>
      </c>
      <c r="F20" s="19">
        <v>7.55</v>
      </c>
      <c r="G20" s="25">
        <f>ROUND(($E$5*F20*12),2)</f>
        <v>115931.76</v>
      </c>
    </row>
    <row r="21" spans="1:7" ht="15.75">
      <c r="A21" s="18" t="s">
        <v>2</v>
      </c>
      <c r="B21" s="55" t="s">
        <v>32</v>
      </c>
      <c r="C21" s="56"/>
      <c r="D21" s="57"/>
      <c r="E21" s="23" t="s">
        <v>33</v>
      </c>
      <c r="F21" s="32">
        <v>0.87</v>
      </c>
      <c r="G21" s="25">
        <f>ROUND(($E$5*F21*12),2)</f>
        <v>13359.02</v>
      </c>
    </row>
    <row r="22" spans="1:7" ht="15.75">
      <c r="A22" s="18" t="s">
        <v>4</v>
      </c>
      <c r="B22" s="55" t="s">
        <v>34</v>
      </c>
      <c r="C22" s="56"/>
      <c r="D22" s="56"/>
      <c r="E22" s="57"/>
      <c r="F22" s="32">
        <f>SUM(F20:F21)</f>
        <v>8.42</v>
      </c>
      <c r="G22" s="51">
        <f>SUM(G20:G21)</f>
        <v>129290.78</v>
      </c>
    </row>
    <row r="23" spans="1:7" ht="16.5" thickBot="1">
      <c r="A23" s="26">
        <v>3</v>
      </c>
      <c r="B23" s="58" t="s">
        <v>50</v>
      </c>
      <c r="C23" s="59"/>
      <c r="D23" s="60"/>
      <c r="E23" s="23" t="s">
        <v>33</v>
      </c>
      <c r="F23" s="50">
        <v>2.73</v>
      </c>
      <c r="G23" s="25">
        <f>$E$5*F23*12</f>
        <v>41919.695999999996</v>
      </c>
    </row>
    <row r="24" spans="1:7" ht="15.75">
      <c r="A24" s="21"/>
      <c r="B24" s="55" t="s">
        <v>34</v>
      </c>
      <c r="C24" s="56"/>
      <c r="D24" s="56"/>
      <c r="E24" s="57"/>
      <c r="F24" s="19"/>
      <c r="G24" s="25">
        <f>SUM(G22:G23)</f>
        <v>171210.476</v>
      </c>
    </row>
    <row r="25" spans="1:7" ht="30.75" customHeight="1" thickBot="1">
      <c r="A25" s="65" t="s">
        <v>87</v>
      </c>
      <c r="B25" s="66"/>
      <c r="C25" s="66"/>
      <c r="D25" s="66"/>
      <c r="E25" s="67"/>
      <c r="F25" s="30"/>
      <c r="G25" s="29">
        <f>G17-G24</f>
        <v>-9866.7460000000137</v>
      </c>
    </row>
    <row r="26" spans="1:7" ht="15.75">
      <c r="A26" s="10"/>
      <c r="B26" s="10"/>
      <c r="C26" s="10"/>
      <c r="D26" s="10"/>
      <c r="E26" s="10"/>
      <c r="F26" s="10"/>
    </row>
    <row r="27" spans="1:7" ht="16.5">
      <c r="A27" s="31" t="s">
        <v>44</v>
      </c>
      <c r="B27" s="10"/>
      <c r="C27" s="10"/>
      <c r="D27" s="10"/>
      <c r="E27" s="10"/>
      <c r="F27" s="10"/>
    </row>
    <row r="28" spans="1:7" ht="17.25" thickBot="1">
      <c r="A28" s="31" t="s">
        <v>45</v>
      </c>
      <c r="B28" s="10"/>
      <c r="C28" s="10"/>
      <c r="D28" s="10"/>
      <c r="E28" s="10"/>
      <c r="F28" s="10"/>
    </row>
    <row r="29" spans="1:7" ht="15.75">
      <c r="A29" s="63"/>
      <c r="B29" s="64"/>
      <c r="C29" s="64"/>
      <c r="D29" s="64"/>
      <c r="E29" s="64"/>
      <c r="F29" s="10"/>
    </row>
    <row r="30" spans="1:7" ht="15.75">
      <c r="A30" s="10"/>
      <c r="B30" s="10"/>
      <c r="C30" s="10"/>
      <c r="D30" s="10"/>
      <c r="E30" s="10"/>
      <c r="F30" s="10"/>
    </row>
    <row r="31" spans="1:7" ht="15.75">
      <c r="A31" s="10"/>
      <c r="B31" s="62" t="s">
        <v>51</v>
      </c>
      <c r="C31" s="62"/>
      <c r="D31" s="62"/>
      <c r="E31" s="62"/>
      <c r="F31" s="62"/>
    </row>
    <row r="32" spans="1:7" ht="15.75">
      <c r="A32" s="10"/>
      <c r="B32" s="10"/>
      <c r="C32" s="10"/>
      <c r="D32" s="10"/>
      <c r="E32" s="10"/>
      <c r="F32" s="10"/>
    </row>
    <row r="33" spans="1:6" ht="15.75">
      <c r="A33" s="10"/>
      <c r="B33" s="10"/>
      <c r="C33" s="10"/>
      <c r="D33" s="10"/>
      <c r="E33" s="10"/>
      <c r="F33" s="10"/>
    </row>
    <row r="34" spans="1:6" ht="15.75">
      <c r="A34" s="10"/>
      <c r="B34" s="34" t="s">
        <v>52</v>
      </c>
      <c r="C34" s="10"/>
      <c r="D34" s="10"/>
      <c r="E34" s="10"/>
      <c r="F34" s="10"/>
    </row>
    <row r="35" spans="1:6" ht="15.75">
      <c r="A35" s="10"/>
      <c r="B35" s="61" t="s">
        <v>60</v>
      </c>
      <c r="C35" s="61"/>
      <c r="D35" s="61"/>
      <c r="E35" s="61"/>
      <c r="F35" s="61"/>
    </row>
    <row r="36" spans="1:6" ht="15.75">
      <c r="A36" s="10"/>
      <c r="B36" s="10"/>
      <c r="C36" s="10"/>
      <c r="D36" s="10"/>
      <c r="E36" s="10"/>
      <c r="F36" s="10"/>
    </row>
    <row r="37" spans="1:6" ht="15.75">
      <c r="A37" s="10"/>
      <c r="B37" s="10"/>
      <c r="C37" s="10"/>
      <c r="D37" s="10"/>
      <c r="E37" s="10"/>
      <c r="F37" s="10"/>
    </row>
    <row r="38" spans="1:6" ht="15.75">
      <c r="A38" s="10"/>
      <c r="B38" s="10"/>
      <c r="C38" s="10"/>
      <c r="D38" s="10"/>
      <c r="E38" s="10"/>
      <c r="F38" s="10"/>
    </row>
    <row r="39" spans="1:6" ht="15.75">
      <c r="A39" s="10"/>
      <c r="B39" s="10"/>
      <c r="C39" s="10"/>
      <c r="D39" s="10"/>
      <c r="E39" s="10"/>
      <c r="F39" s="10"/>
    </row>
    <row r="40" spans="1:6" ht="15.75">
      <c r="A40" s="10"/>
      <c r="B40" s="10"/>
      <c r="C40" s="10"/>
      <c r="D40" s="10"/>
      <c r="E40" s="10"/>
      <c r="F40" s="10"/>
    </row>
    <row r="41" spans="1:6" ht="15.75">
      <c r="A41" s="10"/>
      <c r="B41" s="10"/>
      <c r="C41" s="10"/>
      <c r="D41" s="10"/>
      <c r="E41" s="10"/>
      <c r="F41" s="10"/>
    </row>
    <row r="42" spans="1:6" ht="15.75">
      <c r="A42" s="10"/>
      <c r="B42" s="10"/>
      <c r="C42" s="10"/>
      <c r="D42" s="10"/>
      <c r="E42" s="10"/>
      <c r="F42" s="10"/>
    </row>
    <row r="43" spans="1:6" ht="15.75">
      <c r="A43" s="10"/>
      <c r="B43" s="10"/>
      <c r="C43" s="10"/>
      <c r="D43" s="10"/>
      <c r="E43" s="10"/>
      <c r="F43" s="10"/>
    </row>
    <row r="44" spans="1:6" ht="15.75">
      <c r="A44" s="10"/>
      <c r="B44" s="10"/>
      <c r="C44" s="10"/>
      <c r="D44" s="10"/>
      <c r="E44" s="10"/>
      <c r="F44" s="10"/>
    </row>
    <row r="45" spans="1:6" ht="15.75">
      <c r="A45" s="10"/>
      <c r="B45" s="10"/>
      <c r="C45" s="10"/>
      <c r="D45" s="10"/>
      <c r="E45" s="10"/>
      <c r="F45" s="10"/>
    </row>
    <row r="46" spans="1:6" ht="15.75">
      <c r="A46" s="10"/>
      <c r="B46" s="10"/>
      <c r="C46" s="10"/>
      <c r="D46" s="10"/>
      <c r="E46" s="10"/>
      <c r="F46" s="10"/>
    </row>
    <row r="47" spans="1:6" ht="15.75">
      <c r="A47" s="10"/>
      <c r="B47" s="10"/>
      <c r="C47" s="10"/>
      <c r="D47" s="10"/>
      <c r="E47" s="10"/>
      <c r="F47" s="10"/>
    </row>
  </sheetData>
  <mergeCells count="22">
    <mergeCell ref="A1:F1"/>
    <mergeCell ref="A2:F2"/>
    <mergeCell ref="B9:D9"/>
    <mergeCell ref="B10:D10"/>
    <mergeCell ref="B13:E13"/>
    <mergeCell ref="B22:E22"/>
    <mergeCell ref="B12:E12"/>
    <mergeCell ref="B11:E11"/>
    <mergeCell ref="B14:E14"/>
    <mergeCell ref="B15:E15"/>
    <mergeCell ref="B16:E16"/>
    <mergeCell ref="B17:E17"/>
    <mergeCell ref="B19:E19"/>
    <mergeCell ref="B21:D21"/>
    <mergeCell ref="B20:D20"/>
    <mergeCell ref="B18:E18"/>
    <mergeCell ref="B35:F35"/>
    <mergeCell ref="B23:D23"/>
    <mergeCell ref="B24:E24"/>
    <mergeCell ref="A25:E25"/>
    <mergeCell ref="A29:E29"/>
    <mergeCell ref="B31:F31"/>
  </mergeCells>
  <phoneticPr fontId="1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workbookViewId="0">
      <selection activeCell="G9" sqref="G9"/>
    </sheetView>
  </sheetViews>
  <sheetFormatPr defaultColWidth="10.85546875" defaultRowHeight="15"/>
  <cols>
    <col min="1" max="1" width="12.42578125" customWidth="1"/>
    <col min="2" max="2" width="13.140625" customWidth="1"/>
    <col min="3" max="16" width="14" customWidth="1"/>
    <col min="17" max="17" width="13.28515625" customWidth="1"/>
    <col min="18" max="18" width="15" customWidth="1"/>
    <col min="19" max="23" width="14" customWidth="1"/>
  </cols>
  <sheetData>
    <row r="1" spans="1:23" ht="93" customHeight="1">
      <c r="A1" s="93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3" ht="15.75" customHeight="1">
      <c r="A2" s="90" t="s">
        <v>5</v>
      </c>
      <c r="B2" s="89" t="s">
        <v>6</v>
      </c>
      <c r="C2" s="89" t="s">
        <v>7</v>
      </c>
      <c r="D2" s="89"/>
      <c r="E2" s="89"/>
      <c r="F2" s="89"/>
      <c r="G2" s="89"/>
      <c r="H2" s="89"/>
      <c r="I2" s="89"/>
      <c r="J2" s="89"/>
      <c r="K2" s="89"/>
      <c r="L2" s="94" t="s">
        <v>8</v>
      </c>
      <c r="M2" s="94"/>
      <c r="N2" s="91" t="s">
        <v>9</v>
      </c>
      <c r="O2" s="89"/>
      <c r="P2" s="89"/>
      <c r="Q2" s="89"/>
      <c r="R2" s="89"/>
      <c r="S2" s="89"/>
      <c r="T2" s="97" t="s">
        <v>10</v>
      </c>
    </row>
    <row r="3" spans="1:23" ht="15.75" customHeight="1">
      <c r="A3" s="89"/>
      <c r="B3" s="89"/>
      <c r="C3" s="85" t="s">
        <v>11</v>
      </c>
      <c r="D3" s="86"/>
      <c r="E3" s="86"/>
      <c r="F3" s="87"/>
      <c r="G3" s="85" t="s">
        <v>12</v>
      </c>
      <c r="H3" s="86"/>
      <c r="I3" s="86"/>
      <c r="J3" s="87"/>
      <c r="K3" s="90" t="s">
        <v>13</v>
      </c>
      <c r="L3" s="98" t="s">
        <v>62</v>
      </c>
      <c r="M3" s="98" t="s">
        <v>14</v>
      </c>
      <c r="N3" s="95"/>
      <c r="O3" s="91" t="s">
        <v>63</v>
      </c>
      <c r="P3" s="89" t="s">
        <v>15</v>
      </c>
      <c r="Q3" s="89" t="s">
        <v>16</v>
      </c>
      <c r="R3" s="91" t="s">
        <v>64</v>
      </c>
      <c r="S3" s="89" t="s">
        <v>17</v>
      </c>
      <c r="T3" s="97"/>
    </row>
    <row r="4" spans="1:23" ht="47.25">
      <c r="A4" s="89"/>
      <c r="B4" s="89"/>
      <c r="C4" s="44" t="s">
        <v>18</v>
      </c>
      <c r="D4" s="32" t="s">
        <v>16</v>
      </c>
      <c r="E4" s="44" t="s">
        <v>65</v>
      </c>
      <c r="F4" s="32" t="s">
        <v>17</v>
      </c>
      <c r="G4" s="44" t="s">
        <v>18</v>
      </c>
      <c r="H4" s="32" t="s">
        <v>16</v>
      </c>
      <c r="I4" s="44" t="s">
        <v>65</v>
      </c>
      <c r="J4" s="32" t="s">
        <v>17</v>
      </c>
      <c r="K4" s="90"/>
      <c r="L4" s="99"/>
      <c r="M4" s="99"/>
      <c r="N4" s="96"/>
      <c r="O4" s="92"/>
      <c r="P4" s="89"/>
      <c r="Q4" s="89"/>
      <c r="R4" s="92"/>
      <c r="S4" s="89"/>
      <c r="T4" s="97"/>
    </row>
    <row r="5" spans="1:23" ht="31.5">
      <c r="A5" s="32">
        <v>1</v>
      </c>
      <c r="B5" s="32">
        <v>2</v>
      </c>
      <c r="C5" s="44">
        <v>3</v>
      </c>
      <c r="D5" s="32">
        <v>4</v>
      </c>
      <c r="E5" s="32">
        <v>5</v>
      </c>
      <c r="F5" s="32" t="s">
        <v>66</v>
      </c>
      <c r="G5" s="44">
        <v>7</v>
      </c>
      <c r="H5" s="32">
        <v>8</v>
      </c>
      <c r="I5" s="32">
        <v>9</v>
      </c>
      <c r="J5" s="32" t="s">
        <v>67</v>
      </c>
      <c r="K5" s="44" t="s">
        <v>68</v>
      </c>
      <c r="L5" s="32">
        <v>12</v>
      </c>
      <c r="M5" s="44">
        <v>13</v>
      </c>
      <c r="N5" s="44" t="s">
        <v>76</v>
      </c>
      <c r="O5" s="44">
        <v>15</v>
      </c>
      <c r="P5" s="32">
        <v>16</v>
      </c>
      <c r="Q5" s="32">
        <v>17</v>
      </c>
      <c r="R5" s="32">
        <v>18</v>
      </c>
      <c r="S5" s="44" t="s">
        <v>69</v>
      </c>
      <c r="T5" s="4" t="s">
        <v>70</v>
      </c>
    </row>
    <row r="6" spans="1:23" ht="31.5">
      <c r="A6" s="2"/>
      <c r="B6" s="9" t="s">
        <v>73</v>
      </c>
      <c r="C6" s="46">
        <v>121119</v>
      </c>
      <c r="D6" s="46">
        <v>33840</v>
      </c>
      <c r="E6" s="46">
        <v>37614.6</v>
      </c>
      <c r="F6" s="46">
        <f>SUM(C6:E6)</f>
        <v>192573.6</v>
      </c>
      <c r="G6" s="46">
        <f ca="1">'акт 14 г.'!G12</f>
        <v>135927.32999999999</v>
      </c>
      <c r="H6" s="46">
        <f ca="1">'акт 14 г.'!G13</f>
        <v>32462.87</v>
      </c>
      <c r="I6" s="46">
        <f ca="1">'акт 14 г.'!G14</f>
        <v>31654.44</v>
      </c>
      <c r="J6" s="46">
        <f ca="1">SUM(G6:I6)</f>
        <v>200044.63999999998</v>
      </c>
      <c r="K6" s="47">
        <f ca="1">F6-J6</f>
        <v>-7471.039999999979</v>
      </c>
      <c r="L6" s="46">
        <f ca="1">'акт 14 г.'!G16</f>
        <v>0</v>
      </c>
      <c r="M6" s="46">
        <v>0</v>
      </c>
      <c r="N6" s="46">
        <f ca="1">J6+L6+M6</f>
        <v>200044.63999999998</v>
      </c>
      <c r="O6" s="46">
        <f ca="1">'акт 14 г.'!G21</f>
        <v>116092.17</v>
      </c>
      <c r="P6" s="46">
        <f ca="1">'акт 14 г.'!G22</f>
        <v>13003.42</v>
      </c>
      <c r="Q6" s="47">
        <f ca="1">'акт 14 г.'!G24</f>
        <v>89995.72</v>
      </c>
      <c r="R6" s="47">
        <f ca="1">'акт 14 г.'!G25</f>
        <v>40170.300000000003</v>
      </c>
      <c r="S6" s="48">
        <f t="shared" ref="S6:S11" si="0">SUM(O6:R6)</f>
        <v>259261.61</v>
      </c>
      <c r="T6" s="48">
        <f t="shared" ref="T6:T11" si="1">N6-S6</f>
        <v>-59216.97</v>
      </c>
    </row>
    <row r="7" spans="1:23" ht="15.75">
      <c r="A7" s="52" t="s">
        <v>81</v>
      </c>
      <c r="B7" s="53"/>
      <c r="C7" s="54"/>
      <c r="D7" s="46"/>
      <c r="E7" s="46"/>
      <c r="F7" s="46"/>
      <c r="G7" s="46"/>
      <c r="H7" s="46"/>
      <c r="I7" s="46"/>
      <c r="J7" s="46"/>
      <c r="K7" s="47"/>
      <c r="L7" s="46"/>
      <c r="M7" s="46"/>
      <c r="N7" s="46"/>
      <c r="O7" s="46"/>
      <c r="P7" s="46"/>
      <c r="Q7" s="47"/>
      <c r="R7" s="47">
        <v>1557.7</v>
      </c>
      <c r="S7" s="48">
        <f t="shared" si="0"/>
        <v>1557.7</v>
      </c>
      <c r="T7" s="48">
        <f t="shared" si="1"/>
        <v>-1557.7</v>
      </c>
    </row>
    <row r="8" spans="1:23" ht="15.75">
      <c r="A8" s="52" t="s">
        <v>80</v>
      </c>
      <c r="B8" s="53"/>
      <c r="C8" s="54"/>
      <c r="D8" s="46"/>
      <c r="E8" s="46"/>
      <c r="F8" s="46"/>
      <c r="G8" s="46"/>
      <c r="H8" s="46"/>
      <c r="I8" s="46"/>
      <c r="J8" s="46"/>
      <c r="K8" s="47"/>
      <c r="L8" s="46"/>
      <c r="M8" s="46"/>
      <c r="N8" s="46"/>
      <c r="O8" s="46"/>
      <c r="P8" s="46"/>
      <c r="Q8" s="47"/>
      <c r="R8" s="47">
        <v>747.26</v>
      </c>
      <c r="S8" s="48">
        <f t="shared" si="0"/>
        <v>747.26</v>
      </c>
      <c r="T8" s="48">
        <f t="shared" si="1"/>
        <v>-747.26</v>
      </c>
    </row>
    <row r="9" spans="1:23" ht="27.75" customHeight="1">
      <c r="A9" s="48">
        <f>T6+T7+T8</f>
        <v>-61521.93</v>
      </c>
      <c r="B9" s="1" t="s">
        <v>46</v>
      </c>
      <c r="C9" s="46">
        <v>107856.1</v>
      </c>
      <c r="D9" s="46">
        <v>0</v>
      </c>
      <c r="E9" s="46">
        <v>34797.25</v>
      </c>
      <c r="F9" s="46">
        <f>SUM(C9:E9)</f>
        <v>142653.35</v>
      </c>
      <c r="G9" s="46">
        <f ca="1">'2015'!G12</f>
        <v>113828.62</v>
      </c>
      <c r="H9" s="46">
        <v>0</v>
      </c>
      <c r="I9" s="46">
        <f ca="1">'2015'!G13</f>
        <v>35933.269999999997</v>
      </c>
      <c r="J9" s="46">
        <f>SUM(G9:I9)</f>
        <v>149761.88999999998</v>
      </c>
      <c r="K9" s="47">
        <f>F9-J9</f>
        <v>-7108.539999999979</v>
      </c>
      <c r="L9" s="46">
        <v>0</v>
      </c>
      <c r="M9" s="46">
        <v>0</v>
      </c>
      <c r="N9" s="46">
        <f>J9+L9+M9</f>
        <v>149761.88999999998</v>
      </c>
      <c r="O9" s="46">
        <f ca="1">'2015'!G20</f>
        <v>115931.76</v>
      </c>
      <c r="P9" s="46">
        <f ca="1">'2015'!G21</f>
        <v>11369.74</v>
      </c>
      <c r="Q9" s="47">
        <v>0</v>
      </c>
      <c r="R9" s="47">
        <f ca="1">'2015'!G23</f>
        <v>41919.695999999996</v>
      </c>
      <c r="S9" s="48">
        <f t="shared" si="0"/>
        <v>169221.196</v>
      </c>
      <c r="T9" s="48">
        <f t="shared" si="1"/>
        <v>-19459.306000000011</v>
      </c>
    </row>
    <row r="10" spans="1:23" ht="28.5" customHeight="1">
      <c r="A10" s="2">
        <f>A9+T9</f>
        <v>-80981.236000000004</v>
      </c>
      <c r="B10" s="1" t="s">
        <v>47</v>
      </c>
      <c r="C10" s="46">
        <v>130103.64</v>
      </c>
      <c r="D10" s="46"/>
      <c r="E10" s="46">
        <v>43199.07</v>
      </c>
      <c r="F10" s="46">
        <f>SUM(C10:E10)</f>
        <v>173302.71</v>
      </c>
      <c r="G10" s="46">
        <f ca="1">'2016'!G12</f>
        <v>124131.09</v>
      </c>
      <c r="H10" s="46">
        <v>0</v>
      </c>
      <c r="I10" s="46">
        <f ca="1">'2016'!G13</f>
        <v>37212.639999999999</v>
      </c>
      <c r="J10" s="46">
        <f>SUM(G10:I10)</f>
        <v>161343.72999999998</v>
      </c>
      <c r="K10" s="47">
        <f>F10-J10</f>
        <v>11958.98000000001</v>
      </c>
      <c r="L10" s="46">
        <v>0</v>
      </c>
      <c r="M10" s="46">
        <v>0</v>
      </c>
      <c r="N10" s="46">
        <f>J10+L10+M10</f>
        <v>161343.72999999998</v>
      </c>
      <c r="O10" s="46">
        <f ca="1">'2016'!G20</f>
        <v>115931.76</v>
      </c>
      <c r="P10" s="46">
        <f ca="1">'2016'!G21</f>
        <v>13359.02</v>
      </c>
      <c r="Q10" s="47">
        <v>0</v>
      </c>
      <c r="R10" s="47">
        <f ca="1">'2016'!G23</f>
        <v>41919.695999999996</v>
      </c>
      <c r="S10" s="48">
        <f t="shared" si="0"/>
        <v>171210.476</v>
      </c>
      <c r="T10" s="48">
        <f t="shared" si="1"/>
        <v>-9866.7460000000137</v>
      </c>
      <c r="V10" s="5"/>
      <c r="W10" s="5"/>
    </row>
    <row r="11" spans="1:23" ht="28.5" customHeight="1">
      <c r="A11" s="2">
        <f>A10+T10</f>
        <v>-90847.982000000018</v>
      </c>
      <c r="B11" s="1" t="s">
        <v>48</v>
      </c>
      <c r="C11" s="2"/>
      <c r="D11" s="2"/>
      <c r="E11" s="2"/>
      <c r="F11" s="46">
        <f>SUM(C11:E11)</f>
        <v>0</v>
      </c>
      <c r="G11" s="2"/>
      <c r="H11" s="2"/>
      <c r="I11" s="2"/>
      <c r="J11" s="46">
        <f>SUM(G11:I11)</f>
        <v>0</v>
      </c>
      <c r="K11" s="47">
        <f>F11-J11</f>
        <v>0</v>
      </c>
      <c r="L11" s="2">
        <v>0</v>
      </c>
      <c r="M11" s="46">
        <v>0</v>
      </c>
      <c r="N11" s="46">
        <f>J11+L11+M11</f>
        <v>0</v>
      </c>
      <c r="O11" s="2"/>
      <c r="P11" s="2"/>
      <c r="Q11" s="47"/>
      <c r="R11" s="47"/>
      <c r="S11" s="48">
        <f t="shared" si="0"/>
        <v>0</v>
      </c>
      <c r="T11" s="48">
        <f t="shared" si="1"/>
        <v>0</v>
      </c>
    </row>
    <row r="12" spans="1:23" ht="28.5" customHeight="1">
      <c r="A12" s="3"/>
      <c r="B12" s="1" t="s">
        <v>19</v>
      </c>
      <c r="C12" s="6">
        <f t="shared" ref="C12:T12" si="2">SUM(C6:C11)</f>
        <v>359078.74</v>
      </c>
      <c r="D12" s="6">
        <f t="shared" si="2"/>
        <v>33840</v>
      </c>
      <c r="E12" s="6">
        <f t="shared" si="2"/>
        <v>115610.92000000001</v>
      </c>
      <c r="F12" s="6">
        <f t="shared" si="2"/>
        <v>508529.66000000003</v>
      </c>
      <c r="G12" s="6">
        <f t="shared" si="2"/>
        <v>373887.04</v>
      </c>
      <c r="H12" s="6">
        <f t="shared" si="2"/>
        <v>32462.87</v>
      </c>
      <c r="I12" s="6">
        <f t="shared" si="2"/>
        <v>104800.34999999999</v>
      </c>
      <c r="J12" s="6">
        <f t="shared" si="2"/>
        <v>511150.25999999995</v>
      </c>
      <c r="K12" s="6">
        <f t="shared" si="2"/>
        <v>-2620.5999999999476</v>
      </c>
      <c r="L12" s="6">
        <f t="shared" si="2"/>
        <v>0</v>
      </c>
      <c r="M12" s="6">
        <f t="shared" si="2"/>
        <v>0</v>
      </c>
      <c r="N12" s="6">
        <f t="shared" si="2"/>
        <v>511150.25999999995</v>
      </c>
      <c r="O12" s="6">
        <f t="shared" si="2"/>
        <v>347955.69</v>
      </c>
      <c r="P12" s="6">
        <f t="shared" si="2"/>
        <v>37732.18</v>
      </c>
      <c r="Q12" s="6">
        <f t="shared" si="2"/>
        <v>89995.72</v>
      </c>
      <c r="R12" s="6">
        <f t="shared" si="2"/>
        <v>126314.652</v>
      </c>
      <c r="S12" s="6">
        <f t="shared" si="2"/>
        <v>601998.24199999997</v>
      </c>
      <c r="T12" s="6">
        <f t="shared" si="2"/>
        <v>-90847.982000000018</v>
      </c>
    </row>
    <row r="13" spans="1:23" ht="41.25" customHeight="1"/>
    <row r="14" spans="1:23" ht="27" customHeight="1">
      <c r="A14" s="100" t="s">
        <v>71</v>
      </c>
      <c r="B14" s="100"/>
      <c r="C14" s="100"/>
      <c r="D14" s="100"/>
      <c r="E14" s="100"/>
      <c r="F14" s="100" t="s">
        <v>20</v>
      </c>
      <c r="G14" s="100"/>
      <c r="H14" s="100"/>
      <c r="I14" s="100"/>
      <c r="J14" s="100"/>
    </row>
    <row r="15" spans="1:23" ht="15.75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23" ht="18.75" customHeight="1">
      <c r="A16" s="34" t="s">
        <v>52</v>
      </c>
      <c r="B16" s="10"/>
      <c r="C16" s="10"/>
      <c r="D16" s="10"/>
      <c r="E16" s="10"/>
      <c r="F16" s="8"/>
      <c r="G16" s="8"/>
      <c r="H16" s="8"/>
      <c r="I16" s="8"/>
      <c r="J16" s="8"/>
    </row>
    <row r="17" spans="1:10" ht="47.25" customHeight="1">
      <c r="A17" s="61" t="s">
        <v>60</v>
      </c>
      <c r="B17" s="61"/>
      <c r="C17" s="61"/>
      <c r="D17" s="61"/>
      <c r="E17" s="61"/>
      <c r="F17" s="49"/>
      <c r="G17" s="8"/>
      <c r="H17" s="8"/>
      <c r="I17" s="8"/>
      <c r="J17" s="8"/>
    </row>
    <row r="18" spans="1:10" ht="47.25" customHeight="1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14.75" customHeight="1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customHeight="1"/>
    <row r="22" spans="1:10" ht="63.75" customHeight="1"/>
    <row r="23" spans="1:10" ht="63.75" customHeight="1"/>
    <row r="24" spans="1:10" ht="45" customHeight="1"/>
    <row r="25" spans="1:10" ht="45" customHeight="1"/>
    <row r="32" spans="1:10" ht="45" customHeight="1"/>
    <row r="36" ht="15.75" customHeight="1"/>
    <row r="43" ht="15.75" customHeight="1"/>
  </sheetData>
  <mergeCells count="21">
    <mergeCell ref="L3:L4"/>
    <mergeCell ref="G3:J3"/>
    <mergeCell ref="M3:M4"/>
    <mergeCell ref="S3:S4"/>
    <mergeCell ref="A17:E17"/>
    <mergeCell ref="A2:A4"/>
    <mergeCell ref="B2:B4"/>
    <mergeCell ref="P3:P4"/>
    <mergeCell ref="A14:E14"/>
    <mergeCell ref="F14:J14"/>
    <mergeCell ref="O3:O4"/>
    <mergeCell ref="Q3:Q4"/>
    <mergeCell ref="K3:K4"/>
    <mergeCell ref="R3:R4"/>
    <mergeCell ref="A1:T1"/>
    <mergeCell ref="C2:K2"/>
    <mergeCell ref="L2:M2"/>
    <mergeCell ref="N2:N4"/>
    <mergeCell ref="O2:S2"/>
    <mergeCell ref="T2:T4"/>
    <mergeCell ref="C3:F3"/>
  </mergeCells>
  <phoneticPr fontId="11" type="noConversion"/>
  <pageMargins left="0.31496062992125984" right="0" top="0" bottom="0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акт 14 г.</vt:lpstr>
      <vt:lpstr>2015</vt:lpstr>
      <vt:lpstr>2016</vt:lpstr>
      <vt:lpstr>накопительная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2017-03-15T07:49:52Z</cp:lastPrinted>
  <dcterms:created xsi:type="dcterms:W3CDTF">2014-09-25T06:04:18Z</dcterms:created>
  <dcterms:modified xsi:type="dcterms:W3CDTF">2017-04-02T05:53:18Z</dcterms:modified>
</cp:coreProperties>
</file>